
<file path=[Content_Types].xml><?xml version="1.0" encoding="utf-8"?>
<Types xmlns="http://schemas.openxmlformats.org/package/2006/content-types">
  <Default Extension="bin" ContentType="application/vnd.openxmlformats-officedocument.spreadsheetml.printerSettings"/>
  <Override PartName="/xl/pivotTables/pivotTable5.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calcChain.xml" ContentType="application/vnd.openxmlformats-officedocument.spreadsheetml.calcChain+xml"/>
  <Override PartName="/xl/pivotCache/pivotCacheRecords3.xml" ContentType="application/vnd.openxmlformats-officedocument.spreadsheetml.pivotCacheRecords+xml"/>
  <Override PartName="/xl/pivotCache/pivotCacheRecords4.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6D7BE3D0-9255-6837-6703-DDC3ED590948}"/>
  <workbookPr codeName="ThisWorkbook" hidePivotFieldList="1" defaultThemeVersion="124226"/>
  <bookViews>
    <workbookView xWindow="-1455" yWindow="-135" windowWidth="9720" windowHeight="7320" tabRatio="687"/>
  </bookViews>
  <sheets>
    <sheet name="Notice" sheetId="13" r:id="rId1"/>
    <sheet name="Synthèse" sheetId="14" r:id="rId2"/>
    <sheet name="Process Map" sheetId="1" r:id="rId3"/>
    <sheet name="Manager" sheetId="7" r:id="rId4"/>
    <sheet name="Vendre des VN" sheetId="6" r:id="rId5"/>
    <sheet name="Vendre des PDR" sheetId="11" r:id="rId6"/>
    <sheet name="Vendre des VO" sheetId="9" r:id="rId7"/>
    <sheet name="Vendre des réparations" sheetId="10" r:id="rId8"/>
  </sheets>
  <externalReferences>
    <externalReference r:id="rId9"/>
    <externalReference r:id="rId10"/>
  </externalReferences>
  <definedNames>
    <definedName name="CYCLE">[1]Notice!$I$2:$I$19</definedName>
    <definedName name="Cycles" localSheetId="1">'[2]Poids d''un risque'!$I$4:$I$22</definedName>
    <definedName name="CYCLES">Notice!$I$2:$I$19</definedName>
    <definedName name="_xlnm.Print_Titles" localSheetId="3">Manager!$A:$B</definedName>
    <definedName name="_xlnm.Print_Titles" localSheetId="5">'Vendre des PDR'!$A:$C</definedName>
    <definedName name="_xlnm.Print_Titles" localSheetId="7">'Vendre des réparations'!$A:$C</definedName>
    <definedName name="_xlnm.Print_Titles" localSheetId="4">'Vendre des VN'!$A:$C</definedName>
    <definedName name="_xlnm.Print_Titles" localSheetId="6">'Vendre des VO'!$A:$C</definedName>
    <definedName name="_xlnm.Print_Area" localSheetId="3">Manager!$C$2:$K$33</definedName>
    <definedName name="_xlnm.Print_Area" localSheetId="0">Notice!$A$1:$H$62</definedName>
    <definedName name="_xlnm.Print_Area" localSheetId="2">'Process Map'!$A$3:$BL$19</definedName>
    <definedName name="_xlnm.Print_Area" localSheetId="5">'Vendre des PDR'!$A$2:$L$11</definedName>
    <definedName name="_xlnm.Print_Area" localSheetId="7">'Vendre des réparations'!$A$2:$L$13</definedName>
    <definedName name="_xlnm.Print_Area" localSheetId="4">'Vendre des VN'!$D$2:$K$20</definedName>
    <definedName name="_xlnm.Print_Area" localSheetId="6">'Vendre des VO'!$D$2:$L$18</definedName>
  </definedNames>
  <calcPr calcId="124519"/>
  <pivotCaches>
    <pivotCache cacheId="0" r:id="rId11"/>
    <pivotCache cacheId="1" r:id="rId12"/>
    <pivotCache cacheId="2" r:id="rId13"/>
    <pivotCache cacheId="3" r:id="rId14"/>
    <pivotCache cacheId="4" r:id="rId15"/>
  </pivotCaches>
</workbook>
</file>

<file path=xl/calcChain.xml><?xml version="1.0" encoding="utf-8"?>
<calcChain xmlns="http://schemas.openxmlformats.org/spreadsheetml/2006/main">
  <c r="G15" i="7"/>
  <c r="G16"/>
  <c r="G14"/>
  <c r="G17"/>
  <c r="G13"/>
  <c r="H13" i="10"/>
  <c r="H12"/>
  <c r="H11"/>
  <c r="H10"/>
  <c r="H9"/>
  <c r="H8"/>
  <c r="H7"/>
  <c r="H6"/>
  <c r="H5"/>
  <c r="H4"/>
  <c r="H3"/>
  <c r="H18" i="9"/>
  <c r="H17"/>
  <c r="H16"/>
  <c r="H15"/>
  <c r="H14"/>
  <c r="H13"/>
  <c r="H12"/>
  <c r="H11"/>
  <c r="H10"/>
  <c r="H9"/>
  <c r="H8"/>
  <c r="H7"/>
  <c r="H6"/>
  <c r="H5"/>
  <c r="H4"/>
  <c r="H3"/>
  <c r="H11" i="11"/>
  <c r="H10"/>
  <c r="H9"/>
  <c r="H8"/>
  <c r="H7"/>
  <c r="H6"/>
  <c r="H5"/>
  <c r="H4"/>
  <c r="H3"/>
  <c r="H20" i="6"/>
  <c r="H19"/>
  <c r="H18"/>
  <c r="H17"/>
  <c r="H16"/>
  <c r="H15"/>
  <c r="H14"/>
  <c r="H13"/>
  <c r="H12"/>
  <c r="H11"/>
  <c r="H10"/>
  <c r="H9"/>
  <c r="H8"/>
  <c r="H7"/>
  <c r="H6"/>
  <c r="H5"/>
  <c r="H4"/>
  <c r="H3"/>
  <c r="G33" i="7"/>
  <c r="G32"/>
  <c r="G31"/>
  <c r="G30"/>
  <c r="G29"/>
  <c r="G28"/>
  <c r="G27"/>
  <c r="G26"/>
  <c r="G25"/>
  <c r="G24"/>
  <c r="G23"/>
  <c r="G22"/>
  <c r="G21"/>
  <c r="G20"/>
  <c r="G19"/>
  <c r="G18"/>
  <c r="G12"/>
  <c r="G7"/>
  <c r="G6"/>
  <c r="G5"/>
  <c r="G4"/>
  <c r="G3"/>
  <c r="A267" i="14"/>
  <c r="J267" s="1"/>
  <c r="J19" s="1"/>
  <c r="A266"/>
  <c r="A265"/>
  <c r="J265" s="1"/>
  <c r="J17" s="1"/>
  <c r="A264"/>
  <c r="A263"/>
  <c r="J263" s="1"/>
  <c r="J15" s="1"/>
  <c r="A262"/>
  <c r="A261"/>
  <c r="J261" s="1"/>
  <c r="J13" s="1"/>
  <c r="A260"/>
  <c r="A259"/>
  <c r="J259" s="1"/>
  <c r="J11" s="1"/>
  <c r="A258"/>
  <c r="J258" s="1"/>
  <c r="J10" s="1"/>
  <c r="A257"/>
  <c r="J257" s="1"/>
  <c r="J9" s="1"/>
  <c r="A256"/>
  <c r="J256" s="1"/>
  <c r="J8" s="1"/>
  <c r="A255"/>
  <c r="J255" s="1"/>
  <c r="J7" s="1"/>
  <c r="A254"/>
  <c r="J254" s="1"/>
  <c r="A253"/>
  <c r="J253" s="1"/>
  <c r="J5" s="1"/>
  <c r="A252"/>
  <c r="J252" s="1"/>
  <c r="A251"/>
  <c r="J251" s="1"/>
  <c r="J3" s="1"/>
  <c r="G242"/>
  <c r="C242"/>
  <c r="A242"/>
  <c r="I241"/>
  <c r="G241"/>
  <c r="E241"/>
  <c r="C241"/>
  <c r="A241"/>
  <c r="G240"/>
  <c r="C240"/>
  <c r="A240"/>
  <c r="J239"/>
  <c r="H239"/>
  <c r="F239"/>
  <c r="D239"/>
  <c r="B239"/>
  <c r="A239"/>
  <c r="I238"/>
  <c r="E238"/>
  <c r="A238"/>
  <c r="I237"/>
  <c r="G237"/>
  <c r="E237"/>
  <c r="C237"/>
  <c r="A237"/>
  <c r="I236"/>
  <c r="E236"/>
  <c r="A236"/>
  <c r="J235"/>
  <c r="H235"/>
  <c r="F235"/>
  <c r="D235"/>
  <c r="C235"/>
  <c r="B235"/>
  <c r="A235"/>
  <c r="I234"/>
  <c r="E234"/>
  <c r="A234"/>
  <c r="J233"/>
  <c r="I233"/>
  <c r="H233"/>
  <c r="G233"/>
  <c r="F233"/>
  <c r="E233"/>
  <c r="D233"/>
  <c r="C233"/>
  <c r="B233"/>
  <c r="A233"/>
  <c r="G232"/>
  <c r="C232"/>
  <c r="A232"/>
  <c r="J231"/>
  <c r="I231"/>
  <c r="H231"/>
  <c r="G231"/>
  <c r="F231"/>
  <c r="E231"/>
  <c r="D231"/>
  <c r="C231"/>
  <c r="B231"/>
  <c r="A231"/>
  <c r="I230"/>
  <c r="E230"/>
  <c r="A230"/>
  <c r="J229"/>
  <c r="I229"/>
  <c r="H229"/>
  <c r="G229"/>
  <c r="F229"/>
  <c r="E229"/>
  <c r="D229"/>
  <c r="C229"/>
  <c r="B229"/>
  <c r="A229"/>
  <c r="G228"/>
  <c r="C228"/>
  <c r="A228"/>
  <c r="J227"/>
  <c r="I227"/>
  <c r="H227"/>
  <c r="G227"/>
  <c r="F227"/>
  <c r="E227"/>
  <c r="D227"/>
  <c r="C227"/>
  <c r="B227"/>
  <c r="A227"/>
  <c r="I226"/>
  <c r="E226"/>
  <c r="A226"/>
  <c r="A19"/>
  <c r="A18"/>
  <c r="A17"/>
  <c r="A16"/>
  <c r="A15"/>
  <c r="A14"/>
  <c r="A13"/>
  <c r="A12"/>
  <c r="A11"/>
  <c r="A10"/>
  <c r="A9"/>
  <c r="A8"/>
  <c r="A7"/>
  <c r="J6"/>
  <c r="A6"/>
  <c r="A5"/>
  <c r="J4"/>
  <c r="A4"/>
  <c r="A3"/>
  <c r="B13" i="10"/>
  <c r="B12"/>
  <c r="B11"/>
  <c r="B10"/>
  <c r="B9"/>
  <c r="B8"/>
  <c r="B7"/>
  <c r="B6"/>
  <c r="B5"/>
  <c r="B4"/>
  <c r="B3"/>
  <c r="A10"/>
  <c r="A7"/>
  <c r="A3"/>
  <c r="B11" i="11"/>
  <c r="B10"/>
  <c r="B9"/>
  <c r="B8"/>
  <c r="B7"/>
  <c r="B6"/>
  <c r="B5"/>
  <c r="B4"/>
  <c r="B3"/>
  <c r="A7"/>
  <c r="A3"/>
  <c r="B18" i="9"/>
  <c r="B17"/>
  <c r="B16"/>
  <c r="B15"/>
  <c r="B14"/>
  <c r="B13"/>
  <c r="B12"/>
  <c r="B11"/>
  <c r="B10"/>
  <c r="B9"/>
  <c r="B8"/>
  <c r="B7"/>
  <c r="B6"/>
  <c r="B5"/>
  <c r="B4"/>
  <c r="B3"/>
  <c r="A14"/>
  <c r="A11"/>
  <c r="A3"/>
  <c r="A9"/>
  <c r="B20" i="6"/>
  <c r="B19"/>
  <c r="B18"/>
  <c r="B17"/>
  <c r="B16"/>
  <c r="B15"/>
  <c r="B14"/>
  <c r="B13"/>
  <c r="B12"/>
  <c r="B11"/>
  <c r="B10"/>
  <c r="B9"/>
  <c r="B8"/>
  <c r="B7"/>
  <c r="B6"/>
  <c r="B5"/>
  <c r="B4"/>
  <c r="B3"/>
  <c r="A16"/>
  <c r="A12"/>
  <c r="A9"/>
  <c r="A3"/>
  <c r="A12" i="7"/>
  <c r="A8"/>
  <c r="A3"/>
  <c r="B33"/>
  <c r="B32"/>
  <c r="B21"/>
  <c r="B20"/>
  <c r="B19"/>
  <c r="B18"/>
  <c r="B31"/>
  <c r="B30"/>
  <c r="B29"/>
  <c r="B28"/>
  <c r="B27"/>
  <c r="B26"/>
  <c r="B25"/>
  <c r="B24"/>
  <c r="B23"/>
  <c r="B22"/>
  <c r="B12"/>
  <c r="B11"/>
  <c r="B10"/>
  <c r="B9"/>
  <c r="B8"/>
  <c r="B7"/>
  <c r="B6"/>
  <c r="B5"/>
  <c r="B4"/>
  <c r="B3"/>
  <c r="G11"/>
  <c r="G10"/>
  <c r="G9"/>
  <c r="G8"/>
  <c r="C226" i="14" l="1"/>
  <c r="G226"/>
  <c r="E228"/>
  <c r="I228"/>
  <c r="C230"/>
  <c r="G230"/>
  <c r="E232"/>
  <c r="I232"/>
  <c r="C234"/>
  <c r="G234"/>
  <c r="C236"/>
  <c r="G236"/>
  <c r="C238"/>
  <c r="G238"/>
  <c r="E240"/>
  <c r="I240"/>
  <c r="E242"/>
  <c r="I242"/>
  <c r="J260"/>
  <c r="J12" s="1"/>
  <c r="I235"/>
  <c r="G235"/>
  <c r="E235"/>
  <c r="J262"/>
  <c r="J14" s="1"/>
  <c r="J237"/>
  <c r="H237"/>
  <c r="F237"/>
  <c r="D237"/>
  <c r="B237"/>
  <c r="J264"/>
  <c r="J16" s="1"/>
  <c r="I239"/>
  <c r="G239"/>
  <c r="E239"/>
  <c r="C239"/>
  <c r="J266"/>
  <c r="J18" s="1"/>
  <c r="J241"/>
  <c r="H241"/>
  <c r="F241"/>
  <c r="D241"/>
  <c r="B241"/>
  <c r="B226"/>
  <c r="D226"/>
  <c r="F226"/>
  <c r="H226"/>
  <c r="J226"/>
  <c r="B228"/>
  <c r="D228"/>
  <c r="F228"/>
  <c r="H228"/>
  <c r="J228"/>
  <c r="B230"/>
  <c r="D230"/>
  <c r="F230"/>
  <c r="H230"/>
  <c r="J230"/>
  <c r="B232"/>
  <c r="D232"/>
  <c r="F232"/>
  <c r="H232"/>
  <c r="J232"/>
  <c r="B234"/>
  <c r="D234"/>
  <c r="F234"/>
  <c r="H234"/>
  <c r="J234"/>
  <c r="B236"/>
  <c r="D236"/>
  <c r="F236"/>
  <c r="H236"/>
  <c r="J236"/>
  <c r="B238"/>
  <c r="D238"/>
  <c r="F238"/>
  <c r="H238"/>
  <c r="J238"/>
  <c r="B240"/>
  <c r="D240"/>
  <c r="F240"/>
  <c r="H240"/>
  <c r="J240"/>
  <c r="B242"/>
  <c r="D242"/>
  <c r="F242"/>
  <c r="H242"/>
  <c r="J242"/>
  <c r="B251"/>
  <c r="B3" s="1"/>
  <c r="C251"/>
  <c r="C3" s="1"/>
  <c r="D251"/>
  <c r="D3" s="1"/>
  <c r="E251"/>
  <c r="E3" s="1"/>
  <c r="F251"/>
  <c r="F3" s="1"/>
  <c r="G251"/>
  <c r="G3" s="1"/>
  <c r="H251"/>
  <c r="H3" s="1"/>
  <c r="I251"/>
  <c r="I3" s="1"/>
  <c r="B252"/>
  <c r="B4" s="1"/>
  <c r="C252"/>
  <c r="C4" s="1"/>
  <c r="D252"/>
  <c r="D4" s="1"/>
  <c r="E252"/>
  <c r="E4" s="1"/>
  <c r="F252"/>
  <c r="F4" s="1"/>
  <c r="G252"/>
  <c r="G4" s="1"/>
  <c r="H252"/>
  <c r="H4" s="1"/>
  <c r="I252"/>
  <c r="I4" s="1"/>
  <c r="B253"/>
  <c r="B5" s="1"/>
  <c r="C253"/>
  <c r="C5" s="1"/>
  <c r="D253"/>
  <c r="D5" s="1"/>
  <c r="E253"/>
  <c r="E5" s="1"/>
  <c r="F253"/>
  <c r="F5" s="1"/>
  <c r="G253"/>
  <c r="G5" s="1"/>
  <c r="H253"/>
  <c r="H5" s="1"/>
  <c r="I253"/>
  <c r="I5" s="1"/>
  <c r="B254"/>
  <c r="B6" s="1"/>
  <c r="C254"/>
  <c r="C6" s="1"/>
  <c r="D254"/>
  <c r="D6" s="1"/>
  <c r="E254"/>
  <c r="E6" s="1"/>
  <c r="F254"/>
  <c r="F6" s="1"/>
  <c r="G254"/>
  <c r="G6" s="1"/>
  <c r="H254"/>
  <c r="H6" s="1"/>
  <c r="I254"/>
  <c r="I6" s="1"/>
  <c r="B255"/>
  <c r="B7" s="1"/>
  <c r="C255"/>
  <c r="C7" s="1"/>
  <c r="D255"/>
  <c r="D7" s="1"/>
  <c r="E255"/>
  <c r="E7" s="1"/>
  <c r="F255"/>
  <c r="F7" s="1"/>
  <c r="G255"/>
  <c r="G7" s="1"/>
  <c r="H255"/>
  <c r="H7" s="1"/>
  <c r="I255"/>
  <c r="I7" s="1"/>
  <c r="B256"/>
  <c r="B8" s="1"/>
  <c r="C256"/>
  <c r="C8" s="1"/>
  <c r="D256"/>
  <c r="D8" s="1"/>
  <c r="E256"/>
  <c r="E8" s="1"/>
  <c r="F256"/>
  <c r="F8" s="1"/>
  <c r="G256"/>
  <c r="G8" s="1"/>
  <c r="H256"/>
  <c r="H8" s="1"/>
  <c r="I256"/>
  <c r="I8" s="1"/>
  <c r="B257"/>
  <c r="B9" s="1"/>
  <c r="C257"/>
  <c r="C9" s="1"/>
  <c r="D257"/>
  <c r="D9" s="1"/>
  <c r="E257"/>
  <c r="E9" s="1"/>
  <c r="F257"/>
  <c r="F9" s="1"/>
  <c r="G257"/>
  <c r="G9" s="1"/>
  <c r="H257"/>
  <c r="H9" s="1"/>
  <c r="I257"/>
  <c r="I9" s="1"/>
  <c r="B258"/>
  <c r="B10" s="1"/>
  <c r="C258"/>
  <c r="C10" s="1"/>
  <c r="D258"/>
  <c r="D10" s="1"/>
  <c r="E258"/>
  <c r="E10" s="1"/>
  <c r="F258"/>
  <c r="F10" s="1"/>
  <c r="G258"/>
  <c r="G10" s="1"/>
  <c r="H258"/>
  <c r="H10" s="1"/>
  <c r="I258"/>
  <c r="I10" s="1"/>
  <c r="B259"/>
  <c r="B11" s="1"/>
  <c r="C259"/>
  <c r="C11" s="1"/>
  <c r="D259"/>
  <c r="D11" s="1"/>
  <c r="E259"/>
  <c r="E11" s="1"/>
  <c r="F259"/>
  <c r="F11" s="1"/>
  <c r="G259"/>
  <c r="G11" s="1"/>
  <c r="H259"/>
  <c r="H11" s="1"/>
  <c r="I259"/>
  <c r="I11" s="1"/>
  <c r="B260"/>
  <c r="B12" s="1"/>
  <c r="C260"/>
  <c r="C12" s="1"/>
  <c r="D260"/>
  <c r="D12" s="1"/>
  <c r="E260"/>
  <c r="E12" s="1"/>
  <c r="F260"/>
  <c r="F12" s="1"/>
  <c r="G260"/>
  <c r="G12" s="1"/>
  <c r="H260"/>
  <c r="H12" s="1"/>
  <c r="I260"/>
  <c r="I12" s="1"/>
  <c r="B261"/>
  <c r="B13" s="1"/>
  <c r="C261"/>
  <c r="C13" s="1"/>
  <c r="D261"/>
  <c r="D13" s="1"/>
  <c r="E261"/>
  <c r="E13" s="1"/>
  <c r="F261"/>
  <c r="F13" s="1"/>
  <c r="G261"/>
  <c r="G13" s="1"/>
  <c r="H261"/>
  <c r="H13" s="1"/>
  <c r="I261"/>
  <c r="I13" s="1"/>
  <c r="B262"/>
  <c r="B14" s="1"/>
  <c r="C262"/>
  <c r="C14" s="1"/>
  <c r="D262"/>
  <c r="D14" s="1"/>
  <c r="E262"/>
  <c r="E14" s="1"/>
  <c r="F262"/>
  <c r="F14" s="1"/>
  <c r="G262"/>
  <c r="G14" s="1"/>
  <c r="H262"/>
  <c r="H14" s="1"/>
  <c r="I262"/>
  <c r="I14" s="1"/>
  <c r="B263"/>
  <c r="B15" s="1"/>
  <c r="C263"/>
  <c r="C15" s="1"/>
  <c r="D263"/>
  <c r="D15" s="1"/>
  <c r="E263"/>
  <c r="E15" s="1"/>
  <c r="F263"/>
  <c r="F15" s="1"/>
  <c r="G263"/>
  <c r="G15" s="1"/>
  <c r="H263"/>
  <c r="H15" s="1"/>
  <c r="I263"/>
  <c r="I15" s="1"/>
  <c r="B264"/>
  <c r="B16" s="1"/>
  <c r="C264"/>
  <c r="C16" s="1"/>
  <c r="D264"/>
  <c r="D16" s="1"/>
  <c r="E264"/>
  <c r="E16" s="1"/>
  <c r="F264"/>
  <c r="F16" s="1"/>
  <c r="G264"/>
  <c r="G16" s="1"/>
  <c r="H264"/>
  <c r="H16" s="1"/>
  <c r="I264"/>
  <c r="I16" s="1"/>
  <c r="B265"/>
  <c r="B17" s="1"/>
  <c r="C265"/>
  <c r="C17" s="1"/>
  <c r="D265"/>
  <c r="D17" s="1"/>
  <c r="E265"/>
  <c r="E17" s="1"/>
  <c r="F265"/>
  <c r="F17" s="1"/>
  <c r="G265"/>
  <c r="G17" s="1"/>
  <c r="H265"/>
  <c r="H17" s="1"/>
  <c r="I265"/>
  <c r="I17" s="1"/>
  <c r="B266"/>
  <c r="B18" s="1"/>
  <c r="C266"/>
  <c r="C18" s="1"/>
  <c r="D266"/>
  <c r="D18" s="1"/>
  <c r="E266"/>
  <c r="E18" s="1"/>
  <c r="F266"/>
  <c r="F18" s="1"/>
  <c r="G266"/>
  <c r="G18" s="1"/>
  <c r="H266"/>
  <c r="H18" s="1"/>
  <c r="I266"/>
  <c r="I18" s="1"/>
  <c r="B267"/>
  <c r="B19" s="1"/>
  <c r="C267"/>
  <c r="C19" s="1"/>
  <c r="D267"/>
  <c r="D19" s="1"/>
  <c r="E267"/>
  <c r="E19" s="1"/>
  <c r="F267"/>
  <c r="F19" s="1"/>
  <c r="G267"/>
  <c r="G19" s="1"/>
  <c r="H267"/>
  <c r="H19" s="1"/>
  <c r="I267"/>
  <c r="I19" s="1"/>
</calcChain>
</file>

<file path=xl/sharedStrings.xml><?xml version="1.0" encoding="utf-8"?>
<sst xmlns="http://schemas.openxmlformats.org/spreadsheetml/2006/main" count="1167" uniqueCount="466">
  <si>
    <t>VENDRE DES VEHICULES NEUFS</t>
  </si>
  <si>
    <t>MANAGER LA SOCIETE</t>
  </si>
  <si>
    <t>Adapter l'offre en fonction des contraintes constructeur et marché local</t>
  </si>
  <si>
    <t>Mettre en œuvre les plans marketing</t>
  </si>
  <si>
    <t>Mettre en place les incitation à la vente</t>
  </si>
  <si>
    <t>Acquérir les cibles</t>
  </si>
  <si>
    <t>Intégrer les nouvelles concessions / établissements</t>
  </si>
  <si>
    <t>Manager les RH</t>
  </si>
  <si>
    <t>Identifier les cibles potentielles pour répondre à la stratégie</t>
  </si>
  <si>
    <t>Définir la stratégie de développement</t>
  </si>
  <si>
    <t>Traiter l'informations</t>
  </si>
  <si>
    <t>Etablir le reporting</t>
  </si>
  <si>
    <t>Assurer le suivi juridique de la société</t>
  </si>
  <si>
    <t>Etablir les comptes annuels</t>
  </si>
  <si>
    <t>Valider le respect de la législation en vigueur</t>
  </si>
  <si>
    <t>PRENDRE UNE COMMANDE CLIENT</t>
  </si>
  <si>
    <t>LIVRER ET ENCAISSER LE CLIENT</t>
  </si>
  <si>
    <t>Contractualiser la vente (Prix, caractéristique du VN, délais, conditions, financement)</t>
  </si>
  <si>
    <t>Définir le besoin du client</t>
  </si>
  <si>
    <t>Valider la disponibilité du VN</t>
  </si>
  <si>
    <t>Saisir la commande dans le S.I.</t>
  </si>
  <si>
    <t>PREPARER LES VN</t>
  </si>
  <si>
    <t>Lancer l'O.R. de préparation</t>
  </si>
  <si>
    <t>Commander les accessoires</t>
  </si>
  <si>
    <t>Commander les prestations externes (carrosserie, etc.)</t>
  </si>
  <si>
    <t>Prévenir le client de la disponibilité du VN</t>
  </si>
  <si>
    <t>Faire signer le B.L. par le client</t>
  </si>
  <si>
    <t>Commander la carte grise</t>
  </si>
  <si>
    <t>Obtenir les informations nécessaires pour la carte grise</t>
  </si>
  <si>
    <t>Emettre le Bon de Livraison (déclanche sortie stocks et facturation)</t>
  </si>
  <si>
    <t>Encaisser</t>
  </si>
  <si>
    <t>Remise de la carte grise, du VN et de la facture</t>
  </si>
  <si>
    <t>Identifier une opportunité d'achat</t>
  </si>
  <si>
    <t>Analyser le potentiel de vente compte tenu du marché</t>
  </si>
  <si>
    <t>PREPARER LES VO</t>
  </si>
  <si>
    <t>Lancer l'O.R. de préparation et remise en état (FREVO)</t>
  </si>
  <si>
    <t>Déclarer l'achat à la préfecture. Mettre à jour le livre de Police</t>
  </si>
  <si>
    <t>Reprendre un VO (Relation responsable VO, déclaration en préfecture)</t>
  </si>
  <si>
    <t>Mettre à jour le S.I.</t>
  </si>
  <si>
    <t>Prévenir le client de la disponibilité du VO</t>
  </si>
  <si>
    <t>GERER L'ATELIER</t>
  </si>
  <si>
    <t>PRENDRE LA COMMANDE</t>
  </si>
  <si>
    <t>Contractualiser la commande de réparation (création de l'OR signé par le client)</t>
  </si>
  <si>
    <t>Distribuer les OR aux compagnons</t>
  </si>
  <si>
    <t>Commander les PDR au magasin</t>
  </si>
  <si>
    <t>Saisir l'OR terminé dans le SI</t>
  </si>
  <si>
    <t>LIVRER FACTURER ET ENCAISSER</t>
  </si>
  <si>
    <t>Réceptionner 
les VN</t>
  </si>
  <si>
    <t>Etablir la facture sur la base de l'O.R.</t>
  </si>
  <si>
    <t>Présenter la facture au client et encaisser</t>
  </si>
  <si>
    <t>Rendre le Véhicule</t>
  </si>
  <si>
    <t>Saisie de l'OR 
(y compris ceux des VN et VO)</t>
  </si>
  <si>
    <t>Gérer le planning de l'atelier
(taux d'occupation, planification des préparations VN, VO, etc.)</t>
  </si>
  <si>
    <t>ACHETER LES PDR</t>
  </si>
  <si>
    <t>ACHETER LES VO NEGOCE</t>
  </si>
  <si>
    <t>VENDRE DES VO</t>
  </si>
  <si>
    <t>VENDRE DES PDR</t>
  </si>
  <si>
    <t>Suivre le niveau des stocks
Commander</t>
  </si>
  <si>
    <t>Contrôler les répcetions (EDI) 
/ Commandes / PDR physiquement reçues</t>
  </si>
  <si>
    <t>Déstocker dans le S.I.</t>
  </si>
  <si>
    <t>Préparer la facture (interne ou externe)</t>
  </si>
  <si>
    <t xml:space="preserve">Encaisser </t>
  </si>
  <si>
    <t>VENDRE DES REPARATIONS</t>
  </si>
  <si>
    <t>DEVELOPPER LA STRATEGIE</t>
  </si>
  <si>
    <t>Analyser le marché local</t>
  </si>
  <si>
    <t>Contrôler la rentabilité des métiers et des concessions</t>
  </si>
  <si>
    <t>VENDRE DES VEHICULES D'OCCASIONS</t>
  </si>
  <si>
    <t>Contractualiser l'achat (Prix, caractéristique du VO, délais, conditions)</t>
  </si>
  <si>
    <t>Constituer le dossier de demande de prise en garantie du contructeur</t>
  </si>
  <si>
    <t>Définir une stratégie non adaptée</t>
  </si>
  <si>
    <t>Proposer une offre inadaptée</t>
  </si>
  <si>
    <t>Non respect des règles</t>
  </si>
  <si>
    <t>S.I. non disponible ou non fiable</t>
  </si>
  <si>
    <t>Protection physique des serveurs, sauvegardes quotidienne, plan de secours</t>
  </si>
  <si>
    <t>Suivi par la holding, le conseil juridique</t>
  </si>
  <si>
    <t>Faible</t>
  </si>
  <si>
    <t>N/A</t>
  </si>
  <si>
    <t>- Retard dans la livraison du VN</t>
  </si>
  <si>
    <t>- Suivi des dépassements de délai de livraison</t>
  </si>
  <si>
    <t>- Ne pas commander la carte grise</t>
  </si>
  <si>
    <t>- Reprise VO surestimée
- Carte Grise VO absente</t>
  </si>
  <si>
    <t>- Perte financière</t>
  </si>
  <si>
    <t>- Véhicule non disponible alors que le 
  délai est annoncé au client</t>
  </si>
  <si>
    <t>- Ne pas réceptionner les VN dans le 
  SI
- Ne pas valider que la réception = la 
  commande</t>
  </si>
  <si>
    <t>- Stocks non mis à jour
- Césure non respectée
- Stocks non vendables</t>
  </si>
  <si>
    <t>- Suivie des commandes en cours avec délai dépassé
- Inventaire physique assure le respect cut-off</t>
  </si>
  <si>
    <t>- Ne pas prévenir le client</t>
  </si>
  <si>
    <t>- Allongement de la durée de la 
  livraison et de la facturation (perte 
  de cash)</t>
  </si>
  <si>
    <t>- Analyse de l'ancienneté des VN (contremarqués ou non) 
  en stock</t>
  </si>
  <si>
    <t>- Problème de cut-off</t>
  </si>
  <si>
    <t>- BL signé à date différente de la 
  livraison effective
- BL non signé par le client</t>
  </si>
  <si>
    <t>- Inventaire physique (véhicule sur parc mais non en stock)</t>
  </si>
  <si>
    <t>- Ne pas relancer les clients
- Ne pas se couvrir sur les clients à 
  risque
- Ne pas mettre en œuvre la 
  procédure contentieuse éventuelle</t>
  </si>
  <si>
    <t>- Augmentation des impayés clients</t>
  </si>
  <si>
    <t>Tâches</t>
  </si>
  <si>
    <t>- Sous-évaluation du prix de vente 
  (équipement …/…)
- Sur-évaluation de la remise 
  accordée
- Accord du client non matérialisé</t>
  </si>
  <si>
    <t>- Difficulté d'évaluer la 
  valeur de marché 
  d'une reprise 
  buy-back à 3 ans
- Marge très faible sur 
  les ventes VN</t>
  </si>
  <si>
    <t>- Dépendance 
  logistique du 
  constructeur</t>
  </si>
  <si>
    <t>- Transfert de marge 
  potentielle entre la vente 
  d'un VN et la reprise d'un 
  VO</t>
  </si>
  <si>
    <t>- Validation du prix par le responsable VO</t>
  </si>
  <si>
    <t>- Spécificité des véhicules</t>
  </si>
  <si>
    <t>- Prix d'achat supérieur à la valeur de marché
- Achat d'un VO trop spécifique</t>
  </si>
  <si>
    <t>- Perte financière
- Stocks obsolètes</t>
  </si>
  <si>
    <t>- Ne pas comptabiliser la facture d'achat (entrée en stock)</t>
  </si>
  <si>
    <t>- Sous-évaluation du stock</t>
  </si>
  <si>
    <t>- Vendre à perte</t>
  </si>
  <si>
    <t>- Suivi du dénouement des affaires VO</t>
  </si>
  <si>
    <t>- Ne pas encaisser à la livraison</t>
  </si>
  <si>
    <t>- Acceptation d'une livraison non conforme à la commande</t>
  </si>
  <si>
    <t>- Reliquat de commandes entrainant des retards (atelier, préparation VN)
- Stock mort.</t>
  </si>
  <si>
    <t xml:space="preserve">- </t>
  </si>
  <si>
    <t>- Automatisation sortie de PDR / Facture</t>
  </si>
  <si>
    <t>Régler le fournisseur</t>
  </si>
  <si>
    <t>- analyse des soldes fournisseurs</t>
  </si>
  <si>
    <t>- non règlement des véhicules réceptionnés</t>
  </si>
  <si>
    <t>- Suivi des dépassements de délai de livraison
- suivi de la rotation des stocks PDR. (annulation de PDR sur OR)</t>
  </si>
  <si>
    <t>- Emettre le BL mais sans livrer le 
  véhicule
- ne pas facturer</t>
  </si>
  <si>
    <t>- Problème de cut-off
- perte de CA</t>
  </si>
  <si>
    <t>- Inventaire physique (véhicule sur parc mais non en stock)
- écart d'inventaire car opération entièrement automatisée.</t>
  </si>
  <si>
    <t>- Contrôle de police.</t>
  </si>
  <si>
    <t>- en cas de non déclaration risque d'amendes</t>
  </si>
  <si>
    <t>- Suivi du livre de police et des déclarations en préfecture réalisées par l'assistante ventes VO</t>
  </si>
  <si>
    <t>- actions manuelles</t>
  </si>
  <si>
    <t>- sortie de PDR non déclarées</t>
  </si>
  <si>
    <t>- OR incomplet</t>
  </si>
  <si>
    <t>- Sous activité</t>
  </si>
  <si>
    <t>- Suivi des marges VO négoce
- Analyse des stocks VO négoce de plus de 3 mois
- Revue des contrats par le chef des ventes VO (marge prévisionnelle: prévention)
- rapprochement entre les compte-rendus de vente et la réalisation des ventes (marge définitve:détection)</t>
  </si>
  <si>
    <t>- Analyse de l'ancienneté des VO en stock</t>
  </si>
  <si>
    <t>Constituer le dossier de demande de prise en garantie du constructeur</t>
  </si>
  <si>
    <t>Prendre en charge un contrat d' entretien</t>
  </si>
  <si>
    <t>- Non règlement des véhicules réceptionnés</t>
  </si>
  <si>
    <t>- Matérialisation de la revue des contrats par le chef des ventes VN et VO (marge prévisionnelle: prévention)
- Rapprochement entre les compte-rendus de vente et la réalisation des ventes (marge définitve:détection)</t>
  </si>
  <si>
    <t>- Analyse des soldes fournisseurs
- Rapprochement du compte constructeur</t>
  </si>
  <si>
    <t>- Inventaire physique (véhicule sur parc mais non en stock)
- Suivi des contrats par assistante ventes VN</t>
  </si>
  <si>
    <t>- Suivi des retards clients (différenciation VN au cas par 
  cas/VO/PDR)
- Relance automatique
- Enquête SFAC
- Mise en place d'une base des clients à risque dans le cadre d'une homogénéisation entre les différents sites.
- Analyse des avoirs émis sur le mois</t>
  </si>
  <si>
    <t>- Pas de créances VO en compte
- Analyse des avoirs émis sur le mois</t>
  </si>
  <si>
    <t>- Commander des pièces déjà en stock</t>
  </si>
  <si>
    <t>- Non intégration des réceptions EDI</t>
  </si>
  <si>
    <t>- Non règlement des PDR réceptionnés</t>
  </si>
  <si>
    <t>- La demande en garantie n'est pas réalisée dans les délais auprès du constructeur</t>
  </si>
  <si>
    <t xml:space="preserve"> - Toutes les sorties de PDR ne sont pas facturées</t>
  </si>
  <si>
    <t xml:space="preserve"> - Sous-évaluation du stock.
- Evaluation du cut off
- Augmentation des délais de réparation ou livraison au clients</t>
  </si>
  <si>
    <t>- Stock obsolète
- Mobilisation de trésorerie</t>
  </si>
  <si>
    <t>- Analyse des soldes fournisseurs</t>
  </si>
  <si>
    <t>- Analyse des écarts d'inventaire physique
- Analyse des corrections d'inventaire au cours de l'exercice</t>
  </si>
  <si>
    <t>- Rapprochement entre la sortie de PDR et la facturation
- Ecart d'inventaire physique</t>
  </si>
  <si>
    <t xml:space="preserve">- Suivi des retards clients 
- Relance automatique
- Analyse des avoirs émis sur le mois
</t>
  </si>
  <si>
    <t>- Ne pas faire signer la commande</t>
  </si>
  <si>
    <t>- Ne pas saisir dans le SI la commande interne</t>
  </si>
  <si>
    <t>- Tous les travaux effectués (pièce + temps) ne sont pas saisis
- Ne pas valider l'OR terminé</t>
  </si>
  <si>
    <t>- Baisse de rentabilité</t>
  </si>
  <si>
    <t>- Non-exhaustivité de la facturation</t>
  </si>
  <si>
    <t>- Ecarts sur stock
- Non imputation des PDR sur l'OR</t>
  </si>
  <si>
    <t>- Litige avec le client sur la nature des prestations et le prix</t>
  </si>
  <si>
    <t>- Analyse des marges par OR
- Ecarts d'inventaire (pièces)
- Suivi de la productivité en atelier
- Revue de l'OR par chef d'atelier avant facturation</t>
  </si>
  <si>
    <t>- Ecarts d'inventaire
- Attachement du bon de sortie manuel avec l'OR
- Revue des OR par le chef d'atelier</t>
  </si>
  <si>
    <t>- Analyse des marges par OR
- Ecarts d'inventaire (pièces)
- Suivi de la productivité en atelier
- Revue de l'OR par chef d'atelier (temps passé et pièces imputées) avant facturation
- Analyse de l'antériorité des OR en cours</t>
  </si>
  <si>
    <t>- Facteur humain</t>
  </si>
  <si>
    <t>Sous Processus</t>
  </si>
  <si>
    <t xml:space="preserve">Commander les VN </t>
  </si>
  <si>
    <t>- Une sur-estimation du potentiel peut conduire à des stocks pléthoriques.
- Une sous-évaluation de la demande peut conduire à Une offre insuffisante</t>
  </si>
  <si>
    <t>Stocks Obsolètes
Notoriété dégradée</t>
  </si>
  <si>
    <t>- Inventaire physique en fin d'année
- En cours d'année suivi du parc par le chef VO</t>
  </si>
  <si>
    <t>- Ne pas commander les accessoires
- Ne pas commander les bons accessoires
- Les accessoires ne sont pas 
  disponibles dans les délais</t>
  </si>
  <si>
    <t>- Suivi des dépassements de délai de livraison
- Suivi des contrats de vente VO par le Chef des ventes VO</t>
  </si>
  <si>
    <t>- Emettre le BL mais sans livrer le 
  véhicule
- Ne pas émettre de BL =&gt; ne pas facturer</t>
  </si>
  <si>
    <t>- Problème de cut-off
- Trésorerie (retard sur encaissement)</t>
  </si>
  <si>
    <t>- Suivi des stocks assisté par Ordinateur
- Suivi de la saisonalité via les bases de données</t>
  </si>
  <si>
    <t>- Facteur humain (sur OR ou au comptoir)</t>
  </si>
  <si>
    <t xml:space="preserve"> - Toutes les sorties de PDR ne sont pas facturées
- Le stock permanent n'est pas à jour</t>
  </si>
  <si>
    <t>- Rapprochement des travaux des compagnons avec les OR</t>
  </si>
  <si>
    <t>Sous activité de l'atelier</t>
  </si>
  <si>
    <t>Perte de marge brute</t>
  </si>
  <si>
    <t>COMMANDER LES VN ET RECEPTIONNER</t>
  </si>
  <si>
    <t>Régler le Fournisseur</t>
  </si>
  <si>
    <t>- Retard dans la livraison du VN
- Stocks accessoires obsolètes</t>
  </si>
  <si>
    <t>- Retard dans la livraison du VN
- Le client engage la responsabilité de la concession en cas d'incident postérieur à la livraison</t>
  </si>
  <si>
    <t>- Suivi des dépassements de délai de livraison
- planning d'atelier (chargeabilité / retards)
- Contrat d'assurance en R.C.</t>
  </si>
  <si>
    <t>Livrer les PDR</t>
  </si>
  <si>
    <t>- Facteur humain (livrer la mauvaise PDR)
- Livrer une PDR avec un vice caché</t>
  </si>
  <si>
    <t>- Le client refuse la PDR
- Le client engage la responsabilité de la concession en cas d'accident</t>
  </si>
  <si>
    <t>- Condamnation à verser des indemnités</t>
  </si>
  <si>
    <t>- Assurance RC</t>
  </si>
  <si>
    <t>- Facteur humain
- VN présentant un vice caché</t>
  </si>
  <si>
    <t>- Facteur humain
- Ne pas détecter un vice caché</t>
  </si>
  <si>
    <t>- Ne pas lancer l'OR
- Indisponibilité de l'atelier
- Accident post livraison du a un dysfonctionnement du VO</t>
  </si>
  <si>
    <t>- Suivi des dépassements de délai de livraison
- suivi de la rotation des stocks PDR. (annulation de PDR sur OR)
- Assurance R.C.</t>
  </si>
  <si>
    <t>- Retard dans la livraison du VO
- Recours du client pour prise en responsabilité de la concession</t>
  </si>
  <si>
    <t>- Retard dans la livraison du VO
- Ventes à perte</t>
  </si>
  <si>
    <t>- Retard dans la livraison du VO
- Stocks obsolètes
- Ventes d'accessoires avec une marge négative</t>
  </si>
  <si>
    <t>- Toutes les ventes ou imputations sur OR ne sont pas saisies.
- Mouvement de PDR par le SAV qui annule la sortie de PDR.</t>
  </si>
  <si>
    <t>- La demande en garantie n'est pas réalisée dans les délais auprès du constructeur
- Sortir une PDR physiquement, puis le SAV annule la sortie pour permettre au client de partir avec la PDR, puis la demande de prise en garantie n'est pas faite.</t>
  </si>
  <si>
    <t>Edition des en-cours mensuels des OR en garantie</t>
  </si>
  <si>
    <t>Impact</t>
  </si>
  <si>
    <t>Proba-
bilité</t>
  </si>
  <si>
    <t>Poids</t>
  </si>
  <si>
    <t>FORT</t>
  </si>
  <si>
    <t>Modéré</t>
  </si>
  <si>
    <t>ELEVEE</t>
  </si>
  <si>
    <t>Modérée</t>
  </si>
  <si>
    <t>Risque identifié</t>
  </si>
  <si>
    <t>Conséquences probables</t>
  </si>
  <si>
    <t>Evaluation du contrôle</t>
  </si>
  <si>
    <t>Risque résiduel</t>
  </si>
  <si>
    <t>Plan d'action</t>
  </si>
  <si>
    <t>Contre expertise du vendeur VO en cas de reprise de VO lors de vente VN
Validation des achats à Marchand par le Chef des Ventes</t>
  </si>
  <si>
    <t>FORT et FIABLE</t>
  </si>
  <si>
    <t>Participation à l'IP</t>
  </si>
  <si>
    <t>Test sur un échantilon des dossiers VO</t>
  </si>
  <si>
    <t>Analyse du tableau de bord</t>
  </si>
  <si>
    <t>Rapprochement des dossier VO testés ci-dessus avec livre de police</t>
  </si>
  <si>
    <t>Non efficace</t>
  </si>
  <si>
    <t>Analyse du stocks VO à la cloture (si pas livré, pas facturé, impact non significatif, mais image ?)</t>
  </si>
  <si>
    <t>Test de la balance agée en lien avec le livre de Police.</t>
  </si>
  <si>
    <t>Test sur un échantillon des dossiers en cours à la cloture.</t>
  </si>
  <si>
    <t>FORT et FIABLE si Chef de ventes bénéficie d'une forte expérience</t>
  </si>
  <si>
    <t>- Perte financière décaler sur l'autre exercice</t>
  </si>
  <si>
    <t>analyse des ventes des VO N-1. Conclure</t>
  </si>
  <si>
    <t>Analyse des débouclements des contrats buy back anciens. Conclusion et extrapolation sur les en-cours</t>
  </si>
  <si>
    <t>- La commande passée à au contructeur ne correspond pas à la commande validée par le client.</t>
  </si>
  <si>
    <t>- Stock obsolète
- remises supplémentaire</t>
  </si>
  <si>
    <t>- Rapprochement de la commande validée par le client avec la commande envoyée au constructeur
- Validation de la commande par le chef des ventes</t>
  </si>
  <si>
    <t>Test sur un échantillon des dossiers lors de l'interim</t>
  </si>
  <si>
    <t>Participation à l'inventaire physique</t>
  </si>
  <si>
    <t>- Ne pas lancer l'OR
- Indisponibilité de l'atelier</t>
  </si>
  <si>
    <t>Valider le contrat d'assurance</t>
  </si>
  <si>
    <t>- Clients évoluant sur 
  activité difficile (Flotte)
- Mauvais payeurs</t>
  </si>
  <si>
    <t>Analyse de la balance agée</t>
  </si>
  <si>
    <t>Analyse de l'ancienneté des stocks par famille</t>
  </si>
  <si>
    <t xml:space="preserve"> - Rapprochement réception EDI, commande et réception physique.
- Rapprochement BL / Bon de commande extérieur
- Au pire le constructeur reprends les PDR</t>
  </si>
  <si>
    <t xml:space="preserve"> - Analyser l'état d'antériorité des commandes
- Analyser les écarts d'inventaire physique
- Analyse des corrections d'inventaire au cours de l'exercice
- Etat des stocks avant qté non nulle et un prix de valo nul ou négatif
- Etat comparatif par articles et/ou référence des prix moyens pondérés</t>
  </si>
  <si>
    <t>Analyse du traitement des écarts d'inventaire.</t>
  </si>
  <si>
    <t>Analyser le contrat d'assurance. Valider le paiement régulier des quittances.</t>
  </si>
  <si>
    <t>Non fiable</t>
  </si>
  <si>
    <t>Audit des demande de prise en charge par le constructeur au titre de la garantie</t>
  </si>
  <si>
    <t>- Clients évoluant sur 
  activité difficile (Flotte)
- Clients non solvable</t>
  </si>
  <si>
    <t>Analyse de la balance agée.</t>
  </si>
  <si>
    <t>Analyser les OR non soldés à la cloture</t>
  </si>
  <si>
    <t>Analyser le tableau de bord</t>
  </si>
  <si>
    <t>Analyse du traitement des écarts de stocks</t>
  </si>
  <si>
    <t>Suivi du taux d'occupation des compagnons dans l'atelier (tableau de bord)</t>
  </si>
  <si>
    <t>- Automatisation sortie de PDR / Facture
- OR au forfait oubli des PDR additionnelles</t>
  </si>
  <si>
    <t>- Rapprochement entre la sortie de PDR et la facturation chaque mois (semaine)</t>
  </si>
  <si>
    <t>- Clients évoluant sur 
  activité difficile (Flotte)
- Mauvais payeur (chq en bois)</t>
  </si>
  <si>
    <t>- Ne pas relancer les clients
- Ne pas se couvrir sur les clients à 
  risque
- Ne pas mettre en œuvre la 
  procédure contentieuse éventuelle
- Ne pas avoir pris les coordonées du client payant par chq</t>
  </si>
  <si>
    <t>- Suivi des retards clients 
- Relance automatique
- Analyse des avoirs émis sur le mois
(idem VN et VO)</t>
  </si>
  <si>
    <t>Analyse la balnace agée</t>
  </si>
  <si>
    <t>- Restituer le véhicule sans avoir facturé</t>
  </si>
  <si>
    <t>- Baisse de rentablité</t>
  </si>
  <si>
    <t>- Les clés sont systématiquement inclues dans la pochette avec l'OR à facturer et sous la responsabilité du Chef d'atelier</t>
  </si>
  <si>
    <t>- Facteur Humain</t>
  </si>
  <si>
    <t>Mauvaise appréciation du marché</t>
  </si>
  <si>
    <t>- Perte d'opportunité, perte de marché (PDR, VN, VO, Atelier)</t>
  </si>
  <si>
    <t>- Assistance du constructeur, Publicité nationale, tableau de bord</t>
  </si>
  <si>
    <t>N/A (hors audit)</t>
  </si>
  <si>
    <t>Analyser les facteurs clés de succès identifiés face aux objectifs et les indicateurs liés. Conclure sur la pertinence de ces derniers et les suivre</t>
  </si>
  <si>
    <t>Campagnes de publicité en décalage</t>
  </si>
  <si>
    <t>Ne pas motiver les équipes</t>
  </si>
  <si>
    <t>Commettre une infraction aux codes et lois (comptable, présentation, fiscal, juridique …)</t>
  </si>
  <si>
    <t>Amendes, condamnation du Pdt</t>
  </si>
  <si>
    <t>FAIBLE</t>
  </si>
  <si>
    <t xml:space="preserve">Compétence du responsable comptable
Support de conseiller exterieur (EC, avocat..)
</t>
  </si>
  <si>
    <t>Fiable</t>
  </si>
  <si>
    <t>faible</t>
  </si>
  <si>
    <t>Expérience
Diplôme
qualité du travail</t>
  </si>
  <si>
    <t xml:space="preserve">Immobilisations : ne pas sortir des immos du listing </t>
  </si>
  <si>
    <t>Majoration des bases de taxe professionnelle</t>
  </si>
  <si>
    <t>Inventaire physique des immobilisations</t>
  </si>
  <si>
    <t>Contrôle indiciaire</t>
  </si>
  <si>
    <t>Ne pas amortir une immo à compter de la date de mise en service</t>
  </si>
  <si>
    <t>Sur ou sous amortissement. 
Risque de rejet déductibilité fiscale</t>
  </si>
  <si>
    <t>PV de réception des machines</t>
  </si>
  <si>
    <t>Vérifier les PV de réception des machines</t>
  </si>
  <si>
    <t>Ne pas enregistrer un achat au bon prix</t>
  </si>
  <si>
    <t>Si un bon de réception est égaré ou n'est pas transmis au service comptable dans les temps (principalement en fin d'exercice), cela peut avoir une incidence au niveau des FNP et des AAR, incidence sur la valorisation des stocks produits</t>
  </si>
  <si>
    <t>Rapprochement BL, Commande, Bon du transporteur, Facture
GPAO +gestion des stocks et des FNP</t>
  </si>
  <si>
    <t>Test par échantillonnage</t>
  </si>
  <si>
    <t>Ne pas facturer une livraison</t>
  </si>
  <si>
    <t>Marchandises livrées et non facturées</t>
  </si>
  <si>
    <t>Bon de commande, BL, facture</t>
  </si>
  <si>
    <t>Contrôle des bons de commande en cours/Test par l'absurde</t>
  </si>
  <si>
    <t>Mauvaise Evaluation des créances clients</t>
  </si>
  <si>
    <t>Créances irrécouvrables</t>
  </si>
  <si>
    <t>Erreur sur la valeur du stock</t>
  </si>
  <si>
    <t>Calcul automatique du Pmp</t>
  </si>
  <si>
    <t xml:space="preserve">Rapprochement des dernières factures d'achats avec valeur du stock
</t>
  </si>
  <si>
    <t>détournement du stock</t>
  </si>
  <si>
    <t>Analyse des écarts inventaire physique/permanent</t>
  </si>
  <si>
    <t>minoration ou majoration de la dépréciation du stock</t>
  </si>
  <si>
    <t>Analyse de rotation des stocks basée sur l'historique</t>
  </si>
  <si>
    <t>Analyse de la règle de dépréciation et la tester</t>
  </si>
  <si>
    <t>Trésorerie : détournement, fraude (virements et autres)</t>
  </si>
  <si>
    <t>Perte financière</t>
  </si>
  <si>
    <t>Séparation des tâches</t>
  </si>
  <si>
    <t>analyse de la séparation des tâches</t>
  </si>
  <si>
    <t>Etablir une paie pour une personne non salariée de l'entreprise.</t>
  </si>
  <si>
    <t>Rapprochement des effectifs présents avec effectifs payés</t>
  </si>
  <si>
    <t>Test du rapprochement des effectifs</t>
  </si>
  <si>
    <t>Mauvaise appréciation des évaluations (provisions, amortissements, valeurs actuelles…)</t>
  </si>
  <si>
    <t>Image non fidèle</t>
  </si>
  <si>
    <t>Garantir l'intégrité des données de gestion</t>
  </si>
  <si>
    <t>Fraude : maquillage de détournement dans les comptes</t>
  </si>
  <si>
    <t>- Perte financière
- Condamnation</t>
  </si>
  <si>
    <t>Séparation de tâches</t>
  </si>
  <si>
    <t>fiable</t>
  </si>
  <si>
    <t>Tableau de bord érroné</t>
  </si>
  <si>
    <t>Prendre la mauvaise décision</t>
  </si>
  <si>
    <t>Utilisation qui fiabilise le modèle de tableau de bord</t>
  </si>
  <si>
    <t>Qualité du système utilisé
Compétence du service comptable</t>
  </si>
  <si>
    <t>Test sur le système</t>
  </si>
  <si>
    <t>Restitution de comptes erronés</t>
  </si>
  <si>
    <t>Image fidèle
Problème financier</t>
  </si>
  <si>
    <t>Stocks</t>
  </si>
  <si>
    <t>Rapprochement avec les ventes des premiers mois N+1 pour les VO</t>
  </si>
  <si>
    <t>Lettre d'affirmation + Analyse du stocks en fonction des données du marché (Argus, kilométrage, Variété des stocks VO</t>
  </si>
  <si>
    <t>Ne pas trouver les compétences (vendeurs, compagnons, etc.)</t>
  </si>
  <si>
    <t>Baisse des ventes</t>
  </si>
  <si>
    <t>Définition des profils par poste</t>
  </si>
  <si>
    <t>Retards dans les travaux engageant des pénalités et pertes d'opportunité</t>
  </si>
  <si>
    <t>Valider le respect des procédures internes à l'interim. Tester les suavegardes.</t>
  </si>
  <si>
    <t>Condamnation ou pénalités</t>
  </si>
  <si>
    <t>Valider le suivi par l'avocat et obtenir copie des registres signés à jour chaque année</t>
  </si>
  <si>
    <t>DEVELOPPER MAINTENIR LE RESEAU DE CONCESSIONS</t>
  </si>
  <si>
    <t>SUPPORT</t>
  </si>
  <si>
    <t>- Ne pas susciter le besoin</t>
  </si>
  <si>
    <t>- Rater des ventes</t>
  </si>
  <si>
    <t>N/A hors du champs d'audit</t>
  </si>
  <si>
    <t>- Faire rentrer des VO trop cher</t>
  </si>
  <si>
    <t>- Stocks invendable</t>
  </si>
  <si>
    <t>Surveiller les opérations</t>
  </si>
  <si>
    <t>L'expérience du Chef des Ventes VO est essentielle. Mais cela est à la limite de nos travaux</t>
  </si>
  <si>
    <t xml:space="preserve"> - Facteur humain</t>
  </si>
  <si>
    <t>Ne pas imputer l'OR sur le contrat</t>
  </si>
  <si>
    <t>- Mauvaise interprétation des rentabilités des contrats d'entretien</t>
  </si>
  <si>
    <t>Analyse régulière des contrats d'entretien
Suivi des OR non facturés en attente</t>
  </si>
  <si>
    <t>Test par l'absurbe lors de l'interim en relevant les immat sur le parking des voitures terminées et vérifiant l'emplacement des clés.</t>
  </si>
  <si>
    <t>Test sur les OR en cours</t>
  </si>
  <si>
    <t>Analyser le tableau de bord
Plus test sur la base des Véhicules sur parking pour vérifier que tous les OR sont facturer si travaux terminés</t>
  </si>
  <si>
    <t>- Tous les travaux effectués (pièce + temps) ne sont pas saisis
- Travaux non identifiés sur OR</t>
  </si>
  <si>
    <t>- Non-exhaustivité de la facturation
- Détournements (travail dissimulé)</t>
  </si>
  <si>
    <t>Analyser le tableau de bord
Lors de l'itérim relevé toutes les immat des Véhicules dans l'atelier et en attente de réparation, puis vérifier l'existence d'un OR</t>
  </si>
  <si>
    <t>Probabilité</t>
  </si>
  <si>
    <t>Risque faible</t>
  </si>
  <si>
    <t>Risque modéré</t>
  </si>
  <si>
    <t>Risque fort</t>
  </si>
  <si>
    <t>Grille de détermination du niveau de risque</t>
  </si>
  <si>
    <t>Critère</t>
  </si>
  <si>
    <t>Dimension Financière</t>
  </si>
  <si>
    <t>Capitaux Propres</t>
  </si>
  <si>
    <t>&lt; 2,5 %</t>
  </si>
  <si>
    <t>2,5 % &lt; R &lt; 5 %</t>
  </si>
  <si>
    <t>&gt; 5 %</t>
  </si>
  <si>
    <t>Dimension Technique</t>
  </si>
  <si>
    <t>Dimension Image</t>
  </si>
  <si>
    <t>RISQUE INHERENT</t>
  </si>
  <si>
    <t>RISQUE DE CONTRÔLE</t>
  </si>
  <si>
    <t>TESTS DU CONTRÔLE INTERNE</t>
  </si>
  <si>
    <t>RISQUE D'AUDIT</t>
  </si>
  <si>
    <t>Contrôle interne souhaitable</t>
  </si>
  <si>
    <t>Qui</t>
  </si>
  <si>
    <t>Réf de la F.T.</t>
  </si>
  <si>
    <t>CYCLES</t>
  </si>
  <si>
    <t>Existence</t>
  </si>
  <si>
    <t>Droits et Obligation</t>
  </si>
  <si>
    <t>Exhaustivité</t>
  </si>
  <si>
    <t>Evaluation et imputation</t>
  </si>
  <si>
    <t>Réalité</t>
  </si>
  <si>
    <t>Mesure</t>
  </si>
  <si>
    <t>Cut-off</t>
  </si>
  <si>
    <t>Classification</t>
  </si>
  <si>
    <t>Présentation et intelligibilité</t>
  </si>
  <si>
    <t>ACTIVITE</t>
  </si>
  <si>
    <t>Notice explicative</t>
  </si>
  <si>
    <t>Cycles du dossier</t>
  </si>
  <si>
    <t>Ce fichier permet de construire une approche d'audit de PME / TPE par les risques en conformité avec</t>
  </si>
  <si>
    <t>COMPTES ANNUELS ANNEXES</t>
  </si>
  <si>
    <t>les NEP.</t>
  </si>
  <si>
    <t>VENTES CLIENTS</t>
  </si>
  <si>
    <r>
      <t xml:space="preserve">Ce fichier </t>
    </r>
    <r>
      <rPr>
        <b/>
        <sz val="10"/>
        <color indexed="10"/>
        <rFont val="Arial"/>
        <family val="2"/>
      </rPr>
      <t xml:space="preserve">ne constitue pas </t>
    </r>
    <r>
      <rPr>
        <b/>
        <sz val="10"/>
        <rFont val="Arial"/>
        <family val="2"/>
      </rPr>
      <t>un questionnaire et ne peut être efficace qu'à condition de l'adapter aux</t>
    </r>
  </si>
  <si>
    <t>STOCKS</t>
  </si>
  <si>
    <t>caractéristiques de l'entité auditée.</t>
  </si>
  <si>
    <t>IMMOS CORP &amp; INCORP</t>
  </si>
  <si>
    <t>TRESORERIE</t>
  </si>
  <si>
    <t>Le premier travail consiste donc à identifier les processus opérationnels au sein de l'entité et d'ajuster</t>
  </si>
  <si>
    <t>IMMOS FIN</t>
  </si>
  <si>
    <t>l'onglet "Processus" en conséquence. Attention à repecter le format proposé car les onglets sont</t>
  </si>
  <si>
    <t>ACHATS FOURNIS.</t>
  </si>
  <si>
    <t xml:space="preserve">chaînés.  Les onglets suivants correspondent aux processus, avec une description des activités et </t>
  </si>
  <si>
    <t>PERSONNEL</t>
  </si>
  <si>
    <r>
      <t xml:space="preserve">des risques inhérents attachés. </t>
    </r>
    <r>
      <rPr>
        <b/>
        <sz val="10"/>
        <rFont val="Arial"/>
        <family val="2"/>
      </rPr>
      <t>C'EST LE CŒUR DE L'APPROCHE</t>
    </r>
  </si>
  <si>
    <t>EMPRUNTS &amp; DETTES</t>
  </si>
  <si>
    <t>FONDS PROPRES</t>
  </si>
  <si>
    <t>Un risque inhérent se mesure selon deux critères : L'impact et la probabilité</t>
  </si>
  <si>
    <t>PROVISIONS</t>
  </si>
  <si>
    <t>IMPÔTS &amp; TAXES</t>
  </si>
  <si>
    <t>AUTRES ACTIFS</t>
  </si>
  <si>
    <t>AUTRES PASSIFS</t>
  </si>
  <si>
    <t>AUTRES PDTS &amp; CHARGES</t>
  </si>
  <si>
    <t>INTERCO CCT</t>
  </si>
  <si>
    <t>LIASSE CONSO</t>
  </si>
  <si>
    <t>Pour évaluer l'impact de manière objective, il convient de renseigner la grille d'évaluation ci-dessous.</t>
  </si>
  <si>
    <t>Production</t>
  </si>
  <si>
    <t>1 jour</t>
  </si>
  <si>
    <t>1 &lt; R &lt; 5 jours</t>
  </si>
  <si>
    <t>&gt; 5 jours</t>
  </si>
  <si>
    <t>Notoriété</t>
  </si>
  <si>
    <t>Locale</t>
  </si>
  <si>
    <t>Régionale</t>
  </si>
  <si>
    <t>Nationale</t>
  </si>
  <si>
    <t>A partir de là, imprimez cette feuille qui vous servira de guide pour la suite.</t>
  </si>
  <si>
    <t xml:space="preserve">Pour chaque onglet, </t>
  </si>
  <si>
    <t>- vérifiez que les modifications apportées à l'onglet "Processus" se sont bien reportées dans l'onglet dédié</t>
  </si>
  <si>
    <t>- validez/renseignez les risques inhérents du processus pour chaque activité.</t>
  </si>
  <si>
    <t>- évaluez le poids du risque inhérent grâce à la grille ci-dessus.</t>
  </si>
  <si>
    <t>- recherchez le ou les contrôles mis en place par l'entité (qu'ils soient formalisés ou non)</t>
  </si>
  <si>
    <t>- évaluez la capacité de ce contrôle à prévenir le risque et conclure sur le caractère fort ou non du contrôle</t>
  </si>
  <si>
    <t xml:space="preserve">- déterminez le programme de test à mettre en œuvre (colonne plan d'action) et identifiez la personne qui </t>
  </si>
  <si>
    <t>devra effectuer le ou les tests (colonne suivante). La référence de la Feuille de Travail sera portée colonne suivante.</t>
  </si>
  <si>
    <t>- la conclusion du ou des tests permettra de conclure sur le risque résiduel (= risque d'audit).</t>
  </si>
  <si>
    <t>- '1' = Risque faible   '2' = Risque Modéré    '3' = Risque FORT  (vide si sans objet)</t>
  </si>
  <si>
    <t>Les colonnes qui suivent permettent de reporter le risque d'audit pour chaque cycle en fonction des assertions</t>
  </si>
  <si>
    <t>prévues par les NEP (le fichier prévoit 17 cycles pour le dossier d'audit).</t>
  </si>
  <si>
    <t>Vous pouvez adapter le support à vos propres dossiers en modifiant la liste des cycles ci-dessus (en haut de la feuille</t>
  </si>
  <si>
    <t>sur la partie droite).</t>
  </si>
  <si>
    <r>
      <t xml:space="preserve">L'onglet </t>
    </r>
    <r>
      <rPr>
        <b/>
        <sz val="10"/>
        <rFont val="Arial"/>
        <family val="2"/>
      </rPr>
      <t xml:space="preserve">'Synthèse' </t>
    </r>
    <r>
      <rPr>
        <sz val="10"/>
        <rFont val="Arial"/>
        <family val="2"/>
      </rPr>
      <t>reprend l'ensemble des risques d'audit par cycle et par assertion pour alimenter le plan de</t>
    </r>
  </si>
  <si>
    <t>mission et le programme de travail d'audit.</t>
  </si>
  <si>
    <t>Pour mettre à jour la synthèse il suffit d'actionner à tout moment la macro-commande avec la combinaison de touches :</t>
  </si>
  <si>
    <t>'Ctrl' + 'Maj' + 'M'</t>
  </si>
  <si>
    <t>NB : Ce dossier a été développé par Jean-François MALLEN et reste sa propriété intellectuelle. Il est mis gracieusement</t>
  </si>
  <si>
    <t>à la disposition des membres de la CRCC de Lyon mais il est strictement interdit de l'utiliser à des fins commerciales ou de formation</t>
  </si>
  <si>
    <t>sans l'accord formel et préalable de l'auteur.</t>
  </si>
  <si>
    <t>Données</t>
  </si>
  <si>
    <t>Risque d'Existence</t>
  </si>
  <si>
    <t>Risque de Droits et Obligation</t>
  </si>
  <si>
    <t>Risque d'Exhaustivité</t>
  </si>
  <si>
    <t>Risque d'Evaluation et imputation</t>
  </si>
  <si>
    <t>Risque de Réalité</t>
  </si>
  <si>
    <t>Risque de Mesure</t>
  </si>
  <si>
    <t>Risque de Cut-off</t>
  </si>
  <si>
    <t>Risque de Classification</t>
  </si>
  <si>
    <t>Risque de Présentation et intelligibilité</t>
  </si>
  <si>
    <t>(vide)</t>
  </si>
  <si>
    <t>Total général</t>
  </si>
  <si>
    <t>Risque Cut-off</t>
  </si>
  <si>
    <t>Risque Classification</t>
  </si>
  <si>
    <t>Ne pas établir de paie pour un salarié qui effectue un travail</t>
  </si>
  <si>
    <t>Condamnation pour travail dissimulé</t>
  </si>
  <si>
    <t>Condamnation pour détournement de fonds (voir Abus de Bien Social)</t>
  </si>
  <si>
    <t>Erreur sur les paies</t>
  </si>
  <si>
    <t>Non suivi du DIF / ou C.P.</t>
  </si>
  <si>
    <t>Bulletins incomplets ou non conformes</t>
  </si>
  <si>
    <t>Litige Prud'homme</t>
  </si>
  <si>
    <t>Comptes non fidèle</t>
  </si>
  <si>
    <t>Travaux confiés à un Expert Comptable</t>
  </si>
  <si>
    <t>Revue du dossier de notre confrère</t>
  </si>
  <si>
    <t>- Perte financière
- Risque de remise en cause de la commande par le client</t>
  </si>
  <si>
    <t>Erreur de saisie des options ou caractéristiques</t>
  </si>
  <si>
    <t>Refus lors de la livraison par le client</t>
  </si>
  <si>
    <t>Erreur dans les caractéristiques entrainant un mauvais calcul de coût carte grise</t>
  </si>
  <si>
    <t>Supplément non payé par le client</t>
  </si>
  <si>
    <t>- Ne pas commander les accessoires
- Ne pas commander les accessoires nécessaires
- Les accessoires ne sont pas 
  disponibles dans les délais</t>
  </si>
  <si>
    <t>- Ne pas commander les prestations
- Ne pas commander les prestations nécessaires
- Les prestations ne sont pas 
  disponibles dans les délais</t>
  </si>
  <si>
    <t>- Allongement de la durée de la livraison et de la facturation (perte de cash)</t>
  </si>
  <si>
    <t>- Ne pas relancer les clients
- Ne pas se couvrir sur les clients à risque
- Ne pas mettre en œuvre la  procédure contentieuse éventuelle</t>
  </si>
  <si>
    <t>Audit des demandes de prise en charge par le constructeur au titre de la garantie</t>
  </si>
  <si>
    <t>- Ne pas commander les prestations nécessaires
- Les prestations ne sont pas 
  disponibles dans les délais</t>
  </si>
</sst>
</file>

<file path=xl/styles.xml><?xml version="1.0" encoding="utf-8"?>
<styleSheet xmlns="http://schemas.openxmlformats.org/spreadsheetml/2006/main">
  <numFmts count="1">
    <numFmt numFmtId="8" formatCode="#,##0.00\ &quot;€&quot;;[Red]\-#,##0.00\ &quot;€&quot;"/>
  </numFmts>
  <fonts count="20">
    <font>
      <sz val="10"/>
      <name val="Arial"/>
    </font>
    <font>
      <b/>
      <sz val="10"/>
      <name val="Arial"/>
    </font>
    <font>
      <sz val="10"/>
      <name val="Arial Narrow"/>
      <family val="2"/>
    </font>
    <font>
      <b/>
      <sz val="10"/>
      <name val="Arial Narrow"/>
      <family val="2"/>
    </font>
    <font>
      <b/>
      <sz val="16"/>
      <name val="Arial"/>
      <family val="2"/>
    </font>
    <font>
      <sz val="10"/>
      <name val="Arial"/>
    </font>
    <font>
      <b/>
      <sz val="8"/>
      <name val="Arial Narrow"/>
      <family val="2"/>
    </font>
    <font>
      <b/>
      <sz val="10"/>
      <color indexed="9"/>
      <name val="Arial Narrow"/>
      <family val="2"/>
    </font>
    <font>
      <sz val="10"/>
      <name val="Arial"/>
      <family val="2"/>
    </font>
    <font>
      <sz val="8"/>
      <name val="Arial Narrow"/>
      <family val="2"/>
    </font>
    <font>
      <sz val="10"/>
      <name val="Arial"/>
    </font>
    <font>
      <b/>
      <sz val="10"/>
      <name val="Arial"/>
      <family val="2"/>
    </font>
    <font>
      <b/>
      <sz val="14"/>
      <name val="Arial"/>
      <family val="2"/>
    </font>
    <font>
      <sz val="8"/>
      <name val="Arial"/>
      <family val="2"/>
    </font>
    <font>
      <b/>
      <sz val="10"/>
      <color rgb="FFFF0000"/>
      <name val="Arial"/>
      <family val="2"/>
    </font>
    <font>
      <sz val="10"/>
      <name val="Calibri"/>
      <family val="2"/>
      <scheme val="minor"/>
    </font>
    <font>
      <b/>
      <sz val="20"/>
      <name val="Calibri"/>
      <family val="2"/>
      <scheme val="minor"/>
    </font>
    <font>
      <b/>
      <sz val="10"/>
      <color indexed="10"/>
      <name val="Arial"/>
      <family val="2"/>
    </font>
    <font>
      <b/>
      <sz val="8"/>
      <color rgb="FFFF0000"/>
      <name val="Arial"/>
      <family val="2"/>
    </font>
    <font>
      <sz val="8"/>
      <name val="Calibri"/>
      <family val="2"/>
      <scheme val="minor"/>
    </font>
  </fonts>
  <fills count="16">
    <fill>
      <patternFill patternType="none"/>
    </fill>
    <fill>
      <patternFill patternType="gray125"/>
    </fill>
    <fill>
      <patternFill patternType="solid">
        <fgColor indexed="65"/>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3" tint="0.7999816888943144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0"/>
      </bottom>
      <diagonal/>
    </border>
    <border>
      <left/>
      <right style="thin">
        <color indexed="64"/>
      </right>
      <top style="medium">
        <color indexed="64"/>
      </top>
      <bottom style="thin">
        <color indexed="0"/>
      </bottom>
      <diagonal/>
    </border>
    <border>
      <left style="thin">
        <color indexed="64"/>
      </left>
      <right style="thin">
        <color indexed="64"/>
      </right>
      <top style="medium">
        <color indexed="64"/>
      </top>
      <bottom style="thin">
        <color indexed="0"/>
      </bottom>
      <diagonal/>
    </border>
    <border>
      <left style="thin">
        <color indexed="64"/>
      </left>
      <right style="medium">
        <color indexed="64"/>
      </right>
      <top style="medium">
        <color indexed="64"/>
      </top>
      <bottom style="thin">
        <color indexed="0"/>
      </bottom>
      <diagonal/>
    </border>
    <border>
      <left style="medium">
        <color indexed="64"/>
      </left>
      <right style="medium">
        <color indexed="64"/>
      </right>
      <top style="thin">
        <color indexed="0"/>
      </top>
      <bottom style="thin">
        <color indexed="0"/>
      </bottom>
      <diagonal/>
    </border>
    <border>
      <left/>
      <right style="thin">
        <color indexed="64"/>
      </right>
      <top style="thin">
        <color indexed="0"/>
      </top>
      <bottom style="thin">
        <color indexed="0"/>
      </bottom>
      <diagonal/>
    </border>
    <border>
      <left style="thin">
        <color indexed="64"/>
      </left>
      <right style="thin">
        <color indexed="64"/>
      </right>
      <top style="thin">
        <color indexed="0"/>
      </top>
      <bottom style="thin">
        <color indexed="0"/>
      </bottom>
      <diagonal/>
    </border>
    <border>
      <left style="thin">
        <color indexed="64"/>
      </left>
      <right style="medium">
        <color indexed="64"/>
      </right>
      <top style="thin">
        <color indexed="0"/>
      </top>
      <bottom style="thin">
        <color indexed="0"/>
      </bottom>
      <diagonal/>
    </border>
    <border>
      <left style="medium">
        <color indexed="64"/>
      </left>
      <right style="medium">
        <color indexed="64"/>
      </right>
      <top style="thin">
        <color indexed="0"/>
      </top>
      <bottom style="medium">
        <color indexed="64"/>
      </bottom>
      <diagonal/>
    </border>
    <border>
      <left/>
      <right style="thin">
        <color indexed="64"/>
      </right>
      <top style="thin">
        <color indexed="0"/>
      </top>
      <bottom style="medium">
        <color indexed="64"/>
      </bottom>
      <diagonal/>
    </border>
    <border>
      <left style="thin">
        <color indexed="64"/>
      </left>
      <right style="thin">
        <color indexed="64"/>
      </right>
      <top style="thin">
        <color indexed="0"/>
      </top>
      <bottom style="medium">
        <color indexed="64"/>
      </bottom>
      <diagonal/>
    </border>
    <border>
      <left style="thin">
        <color indexed="64"/>
      </left>
      <right style="medium">
        <color indexed="64"/>
      </right>
      <top style="thin">
        <color indexed="0"/>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s>
  <cellStyleXfs count="2">
    <xf numFmtId="0" fontId="0" fillId="0" borderId="0"/>
    <xf numFmtId="0" fontId="8" fillId="0" borderId="0"/>
  </cellStyleXfs>
  <cellXfs count="289">
    <xf numFmtId="0" fontId="0" fillId="0" borderId="0" xfId="0"/>
    <xf numFmtId="0" fontId="0" fillId="2" borderId="0" xfId="0" applyFill="1"/>
    <xf numFmtId="0" fontId="1" fillId="2" borderId="0" xfId="0" applyFont="1" applyFill="1" applyAlignment="1">
      <alignment vertical="center" wrapText="1"/>
    </xf>
    <xf numFmtId="0" fontId="2" fillId="2" borderId="0" xfId="0" applyFont="1" applyFill="1"/>
    <xf numFmtId="0" fontId="3" fillId="2" borderId="0" xfId="0" applyFont="1" applyFill="1" applyBorder="1" applyAlignment="1">
      <alignment vertical="center" wrapText="1"/>
    </xf>
    <xf numFmtId="0" fontId="3" fillId="3" borderId="1" xfId="0" applyFont="1" applyFill="1" applyBorder="1" applyAlignment="1">
      <alignment vertical="center" wrapText="1"/>
    </xf>
    <xf numFmtId="0" fontId="3" fillId="3" borderId="2" xfId="0" applyFont="1" applyFill="1" applyBorder="1" applyAlignment="1">
      <alignment horizontal="centerContinuous" vertical="center" wrapText="1"/>
    </xf>
    <xf numFmtId="0" fontId="3" fillId="3" borderId="3" xfId="0" applyFont="1" applyFill="1" applyBorder="1" applyAlignment="1">
      <alignment vertical="center" wrapText="1"/>
    </xf>
    <xf numFmtId="0" fontId="2" fillId="2" borderId="0" xfId="0" applyFont="1" applyFill="1" applyBorder="1"/>
    <xf numFmtId="0" fontId="2" fillId="2" borderId="4" xfId="0" applyFont="1" applyFill="1" applyBorder="1"/>
    <xf numFmtId="0" fontId="2" fillId="0" borderId="0" xfId="0" applyFont="1"/>
    <xf numFmtId="0" fontId="2" fillId="2" borderId="0" xfId="0" applyFont="1" applyFill="1" applyBorder="1" applyAlignment="1">
      <alignment vertical="center" wrapText="1"/>
    </xf>
    <xf numFmtId="0" fontId="2" fillId="0" borderId="0" xfId="0" applyFont="1" applyFill="1" applyBorder="1"/>
    <xf numFmtId="0" fontId="2" fillId="4" borderId="0" xfId="0" applyFont="1" applyFill="1" applyBorder="1" applyAlignment="1">
      <alignment vertical="center" wrapText="1"/>
    </xf>
    <xf numFmtId="0" fontId="2" fillId="4" borderId="0" xfId="0" applyFont="1" applyFill="1" applyBorder="1"/>
    <xf numFmtId="0" fontId="5" fillId="2" borderId="0" xfId="0" applyFont="1" applyFill="1"/>
    <xf numFmtId="0" fontId="3" fillId="2" borderId="4" xfId="0" applyFont="1" applyFill="1" applyBorder="1"/>
    <xf numFmtId="0" fontId="6" fillId="2" borderId="0" xfId="0" applyFont="1" applyFill="1" applyBorder="1" applyAlignment="1">
      <alignment horizontal="centerContinuous"/>
    </xf>
    <xf numFmtId="0" fontId="3" fillId="2" borderId="5" xfId="0" applyFont="1" applyFill="1" applyBorder="1" applyAlignment="1">
      <alignment vertical="center" wrapText="1"/>
    </xf>
    <xf numFmtId="0" fontId="6" fillId="5" borderId="6" xfId="0" applyFont="1" applyFill="1" applyBorder="1" applyAlignment="1">
      <alignment horizontal="centerContinuous" vertical="center" wrapText="1"/>
    </xf>
    <xf numFmtId="0" fontId="5" fillId="2" borderId="0" xfId="0" applyFont="1" applyFill="1" applyAlignment="1">
      <alignment vertical="center" wrapText="1"/>
    </xf>
    <xf numFmtId="0" fontId="3" fillId="2" borderId="0" xfId="0" applyFont="1" applyFill="1" applyBorder="1"/>
    <xf numFmtId="0" fontId="3" fillId="2" borderId="7" xfId="0" applyFont="1" applyFill="1" applyBorder="1" applyAlignment="1">
      <alignment vertical="center" wrapText="1"/>
    </xf>
    <xf numFmtId="0" fontId="3" fillId="4" borderId="0" xfId="0" applyFont="1" applyFill="1" applyBorder="1"/>
    <xf numFmtId="0" fontId="3" fillId="0" borderId="0" xfId="0" applyFont="1" applyFill="1" applyBorder="1"/>
    <xf numFmtId="0" fontId="7" fillId="4" borderId="0" xfId="0" applyFont="1" applyFill="1" applyBorder="1" applyAlignment="1">
      <alignment vertical="center" wrapText="1"/>
    </xf>
    <xf numFmtId="0" fontId="3" fillId="4" borderId="0" xfId="0" applyFont="1" applyFill="1" applyBorder="1" applyAlignment="1">
      <alignment vertical="center" wrapText="1"/>
    </xf>
    <xf numFmtId="0" fontId="7" fillId="4" borderId="0" xfId="0" applyFont="1" applyFill="1" applyBorder="1"/>
    <xf numFmtId="0" fontId="6" fillId="0" borderId="0" xfId="0" applyFont="1" applyFill="1" applyBorder="1" applyAlignment="1">
      <alignment horizontal="centerContinuous"/>
    </xf>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Continuous" vertical="center" wrapText="1"/>
    </xf>
    <xf numFmtId="0" fontId="5" fillId="2" borderId="0" xfId="0" applyFont="1" applyFill="1" applyBorder="1"/>
    <xf numFmtId="0" fontId="2" fillId="0" borderId="0" xfId="0" applyFont="1" applyFill="1" applyBorder="1" applyAlignment="1">
      <alignment vertical="center" wrapText="1"/>
    </xf>
    <xf numFmtId="0" fontId="5" fillId="0" borderId="0" xfId="0" applyFont="1" applyFill="1" applyBorder="1"/>
    <xf numFmtId="0" fontId="5" fillId="0" borderId="0" xfId="0" applyFont="1" applyFill="1" applyBorder="1" applyAlignment="1">
      <alignment vertical="center" wrapText="1"/>
    </xf>
    <xf numFmtId="0" fontId="3" fillId="2" borderId="8" xfId="0" applyFont="1" applyFill="1" applyBorder="1"/>
    <xf numFmtId="0" fontId="0" fillId="0" borderId="0" xfId="0" applyAlignment="1">
      <alignment vertical="center" wrapText="1"/>
    </xf>
    <xf numFmtId="0" fontId="8" fillId="0" borderId="0" xfId="0" applyFont="1" applyAlignment="1">
      <alignment horizontal="center" vertical="center" wrapText="1"/>
    </xf>
    <xf numFmtId="0" fontId="10" fillId="0" borderId="0" xfId="0" applyFont="1" applyFill="1" applyBorder="1"/>
    <xf numFmtId="0" fontId="10" fillId="0" borderId="9"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9" xfId="0" quotePrefix="1"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wrapText="1"/>
    </xf>
    <xf numFmtId="0" fontId="10" fillId="0" borderId="9" xfId="0" applyFont="1" applyBorder="1" applyAlignment="1">
      <alignment horizontal="left" vertical="center" wrapText="1"/>
    </xf>
    <xf numFmtId="0" fontId="2" fillId="2" borderId="8" xfId="0" applyFont="1" applyFill="1" applyBorder="1"/>
    <xf numFmtId="0" fontId="3" fillId="0" borderId="5" xfId="0" applyFont="1" applyFill="1" applyBorder="1" applyAlignment="1">
      <alignment vertical="center" wrapText="1"/>
    </xf>
    <xf numFmtId="0" fontId="10" fillId="0" borderId="9" xfId="0" quotePrefix="1" applyFont="1" applyBorder="1" applyAlignment="1">
      <alignment horizontal="center" vertical="center" wrapText="1"/>
    </xf>
    <xf numFmtId="0" fontId="8"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0" xfId="0" quotePrefix="1"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Fill="1" applyBorder="1" applyAlignment="1">
      <alignment horizontal="center"/>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2" xfId="0" applyNumberFormat="1" applyFont="1" applyFill="1" applyBorder="1" applyAlignment="1">
      <alignment horizontal="center" vertical="center" wrapText="1"/>
    </xf>
    <xf numFmtId="0" fontId="10" fillId="0" borderId="10" xfId="0" quotePrefix="1" applyNumberFormat="1" applyFont="1" applyFill="1" applyBorder="1" applyAlignment="1">
      <alignment horizontal="center" vertical="center" wrapText="1"/>
    </xf>
    <xf numFmtId="0" fontId="10" fillId="0" borderId="10" xfId="0" quotePrefix="1" applyNumberFormat="1" applyFont="1" applyFill="1" applyBorder="1" applyAlignment="1">
      <alignment horizontal="left" vertical="center" wrapText="1"/>
    </xf>
    <xf numFmtId="0" fontId="10" fillId="0" borderId="10" xfId="0" applyFont="1" applyBorder="1" applyAlignment="1">
      <alignment vertical="center" wrapText="1"/>
    </xf>
    <xf numFmtId="0" fontId="10" fillId="0" borderId="12" xfId="0" quotePrefix="1" applyFont="1" applyBorder="1" applyAlignment="1">
      <alignment horizontal="center" vertical="center" wrapText="1"/>
    </xf>
    <xf numFmtId="0" fontId="10" fillId="0" borderId="12" xfId="0" quotePrefix="1" applyNumberFormat="1" applyFont="1" applyFill="1" applyBorder="1" applyAlignment="1">
      <alignment horizontal="center" vertical="center" wrapText="1"/>
    </xf>
    <xf numFmtId="0" fontId="10" fillId="0" borderId="12" xfId="0" applyNumberFormat="1" applyFont="1" applyFill="1" applyBorder="1" applyAlignment="1">
      <alignment horizontal="left" vertical="center" wrapText="1"/>
    </xf>
    <xf numFmtId="0" fontId="9" fillId="6" borderId="9" xfId="0" applyFont="1" applyFill="1" applyBorder="1" applyAlignment="1">
      <alignment horizontal="centerContinuous" vertical="center" wrapText="1"/>
    </xf>
    <xf numFmtId="0" fontId="9" fillId="6" borderId="10" xfId="0" applyFont="1" applyFill="1" applyBorder="1" applyAlignment="1">
      <alignment horizontal="centerContinuous" vertical="center" wrapText="1"/>
    </xf>
    <xf numFmtId="0" fontId="9" fillId="6" borderId="12" xfId="0" applyFont="1" applyFill="1" applyBorder="1" applyAlignment="1">
      <alignment horizontal="centerContinuous" vertical="center" wrapText="1"/>
    </xf>
    <xf numFmtId="0" fontId="10" fillId="0" borderId="12" xfId="0" applyFont="1" applyFill="1" applyBorder="1" applyAlignment="1">
      <alignment horizontal="center" vertical="center" wrapText="1"/>
    </xf>
    <xf numFmtId="0" fontId="10" fillId="0" borderId="12" xfId="0" quotePrefix="1" applyFont="1" applyFill="1"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9" fillId="6" borderId="14" xfId="0" applyFont="1" applyFill="1" applyBorder="1" applyAlignment="1">
      <alignment horizontal="centerContinuous" vertical="center" wrapText="1"/>
    </xf>
    <xf numFmtId="0" fontId="10" fillId="0" borderId="14" xfId="0" quotePrefix="1" applyFont="1" applyBorder="1" applyAlignment="1">
      <alignment horizontal="center" vertical="center" wrapText="1"/>
    </xf>
    <xf numFmtId="0" fontId="10" fillId="0" borderId="14" xfId="0" quotePrefix="1"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2" xfId="0" applyNumberFormat="1" applyFont="1" applyFill="1" applyBorder="1" applyAlignment="1">
      <alignment vertical="center" wrapText="1"/>
    </xf>
    <xf numFmtId="0" fontId="10" fillId="0" borderId="9"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10" fillId="0" borderId="12" xfId="0" applyFont="1" applyBorder="1" applyAlignment="1">
      <alignment vertical="center" wrapText="1"/>
    </xf>
    <xf numFmtId="0" fontId="10" fillId="0" borderId="0" xfId="0" applyFont="1" applyFill="1" applyBorder="1" applyAlignment="1"/>
    <xf numFmtId="0" fontId="10" fillId="0" borderId="10" xfId="0" quotePrefix="1"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10" fillId="0" borderId="14" xfId="0" applyFont="1" applyBorder="1" applyAlignment="1">
      <alignment horizontal="left" vertical="center" wrapText="1"/>
    </xf>
    <xf numFmtId="0" fontId="10" fillId="0" borderId="10" xfId="0" applyFont="1" applyFill="1" applyBorder="1" applyAlignment="1">
      <alignment horizontal="left"/>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12" xfId="0" quotePrefix="1"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0" xfId="0" applyAlignment="1">
      <alignment horizontal="center" vertical="center" wrapText="1"/>
    </xf>
    <xf numFmtId="0" fontId="10" fillId="0" borderId="16" xfId="0" applyFont="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3" fillId="6" borderId="12" xfId="0" applyFont="1" applyFill="1" applyBorder="1" applyAlignment="1">
      <alignment horizontal="center" vertical="center" wrapText="1"/>
    </xf>
    <xf numFmtId="0" fontId="13" fillId="6" borderId="9" xfId="0" applyFont="1" applyFill="1" applyBorder="1" applyAlignment="1">
      <alignment horizontal="centerContinuous" vertical="center" wrapText="1"/>
    </xf>
    <xf numFmtId="0" fontId="13" fillId="6" borderId="10" xfId="0" applyFont="1" applyFill="1" applyBorder="1" applyAlignment="1">
      <alignment horizontal="centerContinuous" vertical="center" wrapText="1"/>
    </xf>
    <xf numFmtId="0" fontId="13" fillId="6" borderId="12" xfId="0" applyFont="1" applyFill="1" applyBorder="1" applyAlignment="1">
      <alignment horizontal="centerContinuous" vertical="center" wrapText="1"/>
    </xf>
    <xf numFmtId="0" fontId="13" fillId="6" borderId="16" xfId="0" applyFont="1" applyFill="1" applyBorder="1" applyAlignment="1">
      <alignment horizontal="center" vertical="center" wrapText="1"/>
    </xf>
    <xf numFmtId="0" fontId="11" fillId="11" borderId="6" xfId="1" applyFont="1" applyFill="1" applyBorder="1" applyAlignment="1">
      <alignment horizontal="center" vertical="center" wrapText="1"/>
    </xf>
    <xf numFmtId="0" fontId="11" fillId="11" borderId="2" xfId="1" applyFont="1" applyFill="1" applyBorder="1" applyAlignment="1">
      <alignment horizontal="center" vertical="center" wrapText="1"/>
    </xf>
    <xf numFmtId="0" fontId="11" fillId="12" borderId="6" xfId="1" applyFont="1" applyFill="1" applyBorder="1" applyAlignment="1">
      <alignment horizontal="center" vertical="center" wrapText="1"/>
    </xf>
    <xf numFmtId="0" fontId="11" fillId="12" borderId="2" xfId="1" applyFont="1" applyFill="1" applyBorder="1" applyAlignment="1">
      <alignment horizontal="center" vertical="center" wrapText="1"/>
    </xf>
    <xf numFmtId="0" fontId="11" fillId="13" borderId="6" xfId="1" applyFont="1" applyFill="1" applyBorder="1" applyAlignment="1">
      <alignment horizontal="center" vertical="center" wrapText="1"/>
    </xf>
    <xf numFmtId="0" fontId="13" fillId="6" borderId="14"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0" borderId="0" xfId="1"/>
    <xf numFmtId="0" fontId="8" fillId="0" borderId="0" xfId="1" applyFont="1" applyAlignment="1">
      <alignment horizontal="center" vertical="center"/>
    </xf>
    <xf numFmtId="0" fontId="11" fillId="0" borderId="0" xfId="1" applyFont="1" applyBorder="1" applyAlignment="1">
      <alignment horizontal="center"/>
    </xf>
    <xf numFmtId="0" fontId="8" fillId="0" borderId="0" xfId="1" applyFont="1" applyBorder="1" applyAlignment="1"/>
    <xf numFmtId="0" fontId="15" fillId="0" borderId="0" xfId="1" applyFont="1" applyAlignment="1" applyProtection="1">
      <alignment horizontal="center" vertical="center" wrapText="1"/>
      <protection locked="0"/>
    </xf>
    <xf numFmtId="0" fontId="8" fillId="0" borderId="0" xfId="1" applyFont="1" applyBorder="1" applyAlignment="1">
      <alignment vertical="center"/>
    </xf>
    <xf numFmtId="0" fontId="11" fillId="0" borderId="0" xfId="1" applyFont="1" applyBorder="1" applyAlignment="1">
      <alignment vertical="center"/>
    </xf>
    <xf numFmtId="8" fontId="15" fillId="0" borderId="0" xfId="1" applyNumberFormat="1" applyFont="1" applyAlignment="1" applyProtection="1">
      <alignment horizontal="center" vertical="center" wrapText="1"/>
      <protection locked="0"/>
    </xf>
    <xf numFmtId="0" fontId="8" fillId="0" borderId="0" xfId="1" applyAlignment="1">
      <alignment vertical="center"/>
    </xf>
    <xf numFmtId="0" fontId="11" fillId="0" borderId="0" xfId="1" applyFont="1" applyAlignment="1">
      <alignment horizontal="center" vertical="center"/>
    </xf>
    <xf numFmtId="0" fontId="8" fillId="0" borderId="4" xfId="1" applyBorder="1"/>
    <xf numFmtId="0" fontId="8" fillId="0" borderId="0" xfId="1" applyBorder="1"/>
    <xf numFmtId="0" fontId="8" fillId="0" borderId="0" xfId="1" applyAlignment="1">
      <alignment horizontal="center" vertical="center"/>
    </xf>
    <xf numFmtId="0" fontId="8" fillId="8" borderId="18" xfId="1" applyFill="1" applyBorder="1"/>
    <xf numFmtId="0" fontId="8" fillId="9" borderId="19" xfId="1" applyFill="1" applyBorder="1"/>
    <xf numFmtId="0" fontId="8" fillId="10" borderId="18" xfId="1" applyFill="1" applyBorder="1"/>
    <xf numFmtId="0" fontId="8" fillId="8" borderId="19" xfId="1" applyFill="1" applyBorder="1"/>
    <xf numFmtId="0" fontId="8" fillId="10" borderId="20" xfId="1" applyFill="1" applyBorder="1"/>
    <xf numFmtId="0" fontId="8" fillId="10" borderId="21" xfId="1" applyFill="1" applyBorder="1"/>
    <xf numFmtId="0" fontId="8" fillId="8" borderId="21" xfId="1" applyFill="1" applyBorder="1"/>
    <xf numFmtId="0" fontId="8" fillId="0" borderId="22" xfId="1" applyBorder="1"/>
    <xf numFmtId="0" fontId="8" fillId="0" borderId="0" xfId="1" applyAlignment="1">
      <alignment horizontal="center"/>
    </xf>
    <xf numFmtId="0" fontId="11" fillId="0" borderId="0" xfId="1" applyFont="1"/>
    <xf numFmtId="0" fontId="12" fillId="0" borderId="0" xfId="1" applyFont="1" applyAlignment="1">
      <alignment horizontal="center"/>
    </xf>
    <xf numFmtId="0" fontId="8" fillId="10" borderId="0" xfId="1" applyFill="1"/>
    <xf numFmtId="0" fontId="8" fillId="8" borderId="0" xfId="1" applyFill="1"/>
    <xf numFmtId="0" fontId="8" fillId="9" borderId="0" xfId="1" applyFill="1"/>
    <xf numFmtId="0" fontId="8" fillId="0" borderId="0" xfId="1" applyBorder="1" applyAlignment="1">
      <alignment horizontal="center" vertical="center" wrapText="1"/>
    </xf>
    <xf numFmtId="0" fontId="11" fillId="0" borderId="13" xfId="1" applyFont="1" applyBorder="1" applyAlignment="1">
      <alignment horizontal="center"/>
    </xf>
    <xf numFmtId="0" fontId="8" fillId="0" borderId="13" xfId="1" applyFont="1" applyBorder="1" applyAlignment="1" applyProtection="1">
      <alignment horizontal="center" vertical="center" wrapText="1"/>
      <protection locked="0"/>
    </xf>
    <xf numFmtId="0" fontId="8" fillId="0" borderId="13" xfId="1" applyBorder="1" applyAlignment="1" applyProtection="1">
      <alignment horizontal="center" vertical="center" wrapText="1"/>
      <protection locked="0"/>
    </xf>
    <xf numFmtId="0" fontId="8" fillId="0" borderId="0" xfId="1" applyAlignment="1">
      <alignment vertical="center" wrapText="1"/>
    </xf>
    <xf numFmtId="0" fontId="8" fillId="0" borderId="0" xfId="1" applyAlignment="1">
      <alignment horizontal="center" vertical="center" wrapText="1"/>
    </xf>
    <xf numFmtId="0" fontId="8" fillId="0" borderId="0" xfId="1" quotePrefix="1" applyFont="1"/>
    <xf numFmtId="0" fontId="8" fillId="0" borderId="0" xfId="1" applyFont="1"/>
    <xf numFmtId="0" fontId="11" fillId="0" borderId="0" xfId="1" quotePrefix="1" applyFont="1"/>
    <xf numFmtId="0" fontId="8" fillId="0" borderId="30" xfId="1" applyBorder="1"/>
    <xf numFmtId="0" fontId="3" fillId="0" borderId="0" xfId="1" applyFont="1"/>
    <xf numFmtId="0" fontId="8" fillId="0" borderId="6" xfId="1" applyBorder="1" applyAlignment="1">
      <alignment horizontal="center" vertical="center" wrapText="1"/>
    </xf>
    <xf numFmtId="0" fontId="8" fillId="0" borderId="31"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29" xfId="1" applyFont="1" applyBorder="1" applyAlignment="1">
      <alignment horizontal="center" vertical="center" wrapText="1"/>
    </xf>
    <xf numFmtId="0" fontId="15" fillId="0" borderId="32" xfId="1" applyFont="1" applyBorder="1" applyAlignment="1">
      <alignment vertical="center" wrapText="1"/>
    </xf>
    <xf numFmtId="0" fontId="8" fillId="0" borderId="33" xfId="1" applyBorder="1" applyAlignment="1">
      <alignment horizontal="center"/>
    </xf>
    <xf numFmtId="0" fontId="8" fillId="0" borderId="34" xfId="1" applyBorder="1" applyAlignment="1">
      <alignment horizontal="center"/>
    </xf>
    <xf numFmtId="0" fontId="8" fillId="0" borderId="35" xfId="1" applyBorder="1" applyAlignment="1">
      <alignment horizontal="center"/>
    </xf>
    <xf numFmtId="0" fontId="15" fillId="0" borderId="36" xfId="1" applyFont="1" applyBorder="1" applyAlignment="1">
      <alignment vertical="center" wrapText="1"/>
    </xf>
    <xf numFmtId="0" fontId="8" fillId="0" borderId="37" xfId="1" applyBorder="1" applyAlignment="1">
      <alignment horizontal="center"/>
    </xf>
    <xf numFmtId="0" fontId="8" fillId="0" borderId="38" xfId="1" applyBorder="1" applyAlignment="1">
      <alignment horizontal="center"/>
    </xf>
    <xf numFmtId="0" fontId="8" fillId="0" borderId="39" xfId="1" applyBorder="1" applyAlignment="1">
      <alignment horizontal="center"/>
    </xf>
    <xf numFmtId="0" fontId="15" fillId="0" borderId="40" xfId="1" applyFont="1" applyBorder="1" applyAlignment="1">
      <alignment vertical="center" wrapText="1"/>
    </xf>
    <xf numFmtId="0" fontId="8" fillId="0" borderId="41" xfId="1" applyBorder="1" applyAlignment="1">
      <alignment horizontal="center"/>
    </xf>
    <xf numFmtId="0" fontId="8" fillId="0" borderId="42" xfId="1" applyBorder="1" applyAlignment="1">
      <alignment horizontal="center"/>
    </xf>
    <xf numFmtId="0" fontId="8" fillId="0" borderId="43" xfId="1" applyBorder="1" applyAlignment="1">
      <alignment horizontal="center"/>
    </xf>
    <xf numFmtId="0" fontId="8" fillId="0" borderId="44" xfId="1" applyBorder="1"/>
    <xf numFmtId="0" fontId="8" fillId="0" borderId="47" xfId="1" applyBorder="1"/>
    <xf numFmtId="0" fontId="8" fillId="0" borderId="48" xfId="1" applyBorder="1"/>
    <xf numFmtId="0" fontId="15" fillId="0" borderId="0" xfId="1" applyFont="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8" fillId="13" borderId="58" xfId="1" applyFont="1" applyFill="1" applyBorder="1" applyAlignment="1">
      <alignment horizontal="center" vertical="center" wrapText="1"/>
    </xf>
    <xf numFmtId="0" fontId="8" fillId="13" borderId="23" xfId="1" applyFont="1" applyFill="1" applyBorder="1" applyAlignment="1">
      <alignment horizontal="center" vertical="center" wrapText="1"/>
    </xf>
    <xf numFmtId="0" fontId="15" fillId="0" borderId="58" xfId="1" applyFont="1" applyBorder="1" applyAlignment="1">
      <alignment horizontal="center" vertical="center" wrapText="1"/>
    </xf>
    <xf numFmtId="0" fontId="8" fillId="0" borderId="59" xfId="1" applyFont="1" applyBorder="1" applyAlignment="1">
      <alignment horizontal="center" vertical="center" textRotation="60" wrapText="1"/>
    </xf>
    <xf numFmtId="0" fontId="8" fillId="0" borderId="60" xfId="1" applyFont="1" applyBorder="1" applyAlignment="1">
      <alignment horizontal="center" vertical="center" textRotation="60" wrapText="1"/>
    </xf>
    <xf numFmtId="0" fontId="8" fillId="0" borderId="61" xfId="1" applyFont="1" applyBorder="1" applyAlignment="1">
      <alignment horizontal="center" vertical="center" textRotation="60" wrapText="1"/>
    </xf>
    <xf numFmtId="0" fontId="14" fillId="13" borderId="12" xfId="0" applyFont="1" applyFill="1" applyBorder="1" applyAlignment="1">
      <alignment vertical="center" wrapText="1"/>
    </xf>
    <xf numFmtId="0" fontId="14" fillId="13" borderId="9" xfId="0" applyFont="1" applyFill="1" applyBorder="1" applyAlignment="1">
      <alignment vertical="center" wrapText="1"/>
    </xf>
    <xf numFmtId="0" fontId="14" fillId="13" borderId="10" xfId="0" applyFont="1" applyFill="1" applyBorder="1" applyAlignment="1">
      <alignment vertical="center" wrapText="1"/>
    </xf>
    <xf numFmtId="0" fontId="0" fillId="0" borderId="0" xfId="0" applyBorder="1" applyAlignment="1">
      <alignment vertical="center" wrapText="1"/>
    </xf>
    <xf numFmtId="0" fontId="14" fillId="13" borderId="14" xfId="0" applyFont="1" applyFill="1" applyBorder="1" applyAlignment="1">
      <alignment vertical="center" wrapText="1"/>
    </xf>
    <xf numFmtId="0" fontId="10" fillId="0" borderId="16" xfId="0" quotePrefix="1" applyFont="1" applyBorder="1" applyAlignment="1">
      <alignment horizontal="center" vertical="center" wrapText="1"/>
    </xf>
    <xf numFmtId="0" fontId="10" fillId="0" borderId="16"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11" borderId="23" xfId="1" applyFont="1" applyFill="1" applyBorder="1" applyAlignment="1">
      <alignment horizontal="center" vertical="center" wrapText="1"/>
    </xf>
    <xf numFmtId="0" fontId="11" fillId="11" borderId="58" xfId="1" applyFont="1" applyFill="1" applyBorder="1" applyAlignment="1">
      <alignment horizontal="center" vertical="center" wrapText="1"/>
    </xf>
    <xf numFmtId="0" fontId="10" fillId="0" borderId="62" xfId="0" applyNumberFormat="1" applyFont="1" applyFill="1" applyBorder="1" applyAlignment="1">
      <alignment horizontal="center" vertical="center" wrapText="1"/>
    </xf>
    <xf numFmtId="0" fontId="11" fillId="11" borderId="3" xfId="1" applyFont="1" applyFill="1" applyBorder="1" applyAlignment="1">
      <alignment horizontal="center" vertical="center" wrapText="1"/>
    </xf>
    <xf numFmtId="0" fontId="8" fillId="0" borderId="9" xfId="0" applyFont="1" applyBorder="1" applyAlignment="1">
      <alignment vertical="center" wrapText="1"/>
    </xf>
    <xf numFmtId="0" fontId="8" fillId="0" borderId="9"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8" fillId="13" borderId="12" xfId="0" applyFont="1" applyFill="1" applyBorder="1" applyAlignment="1">
      <alignment horizontal="center" vertical="center" wrapText="1"/>
    </xf>
    <xf numFmtId="0" fontId="18" fillId="13" borderId="9"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8" fillId="0" borderId="9" xfId="0" quotePrefix="1"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5" fillId="0" borderId="0" xfId="0" applyFont="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quotePrefix="1" applyFont="1" applyBorder="1" applyAlignment="1">
      <alignment horizontal="center" vertical="center" wrapText="1"/>
    </xf>
    <xf numFmtId="0" fontId="8" fillId="0" borderId="12" xfId="0" quotePrefix="1" applyFont="1" applyBorder="1" applyAlignment="1">
      <alignment horizontal="center" vertical="center" wrapText="1"/>
    </xf>
    <xf numFmtId="0" fontId="8" fillId="0" borderId="10" xfId="0" quotePrefix="1" applyFont="1" applyBorder="1" applyAlignment="1">
      <alignment horizontal="center" vertical="center" wrapText="1"/>
    </xf>
    <xf numFmtId="0" fontId="8" fillId="0" borderId="12" xfId="0" quotePrefix="1" applyNumberFormat="1" applyFont="1" applyFill="1" applyBorder="1" applyAlignment="1">
      <alignment horizontal="center" vertical="center" wrapText="1"/>
    </xf>
    <xf numFmtId="0" fontId="8" fillId="0" borderId="14" xfId="0" quotePrefix="1" applyNumberFormat="1" applyFont="1" applyFill="1" applyBorder="1" applyAlignment="1">
      <alignment horizontal="center" vertical="center" wrapText="1"/>
    </xf>
    <xf numFmtId="0" fontId="0" fillId="0" borderId="44" xfId="0" applyBorder="1"/>
    <xf numFmtId="0" fontId="0" fillId="0" borderId="44" xfId="0" pivotButton="1"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4" xfId="0" applyNumberFormat="1" applyBorder="1"/>
    <xf numFmtId="0" fontId="0" fillId="0" borderId="47" xfId="0" applyNumberFormat="1" applyBorder="1"/>
    <xf numFmtId="0" fontId="0" fillId="0" borderId="48" xfId="0" applyNumberFormat="1" applyBorder="1"/>
    <xf numFmtId="0" fontId="0" fillId="0" borderId="49" xfId="0" applyBorder="1"/>
    <xf numFmtId="0" fontId="0" fillId="0" borderId="49" xfId="0" applyNumberFormat="1" applyBorder="1"/>
    <xf numFmtId="0" fontId="0" fillId="0" borderId="0" xfId="0" applyNumberFormat="1"/>
    <xf numFmtId="0" fontId="0" fillId="0" borderId="50" xfId="0" applyNumberFormat="1" applyBorder="1"/>
    <xf numFmtId="0" fontId="0" fillId="0" borderId="51" xfId="0" applyBorder="1"/>
    <xf numFmtId="0" fontId="0" fillId="0" borderId="51" xfId="0" applyNumberFormat="1" applyBorder="1"/>
    <xf numFmtId="0" fontId="0" fillId="0" borderId="52" xfId="0" applyNumberFormat="1" applyBorder="1"/>
    <xf numFmtId="0" fontId="0" fillId="0" borderId="53" xfId="0" applyNumberFormat="1" applyBorder="1"/>
    <xf numFmtId="0" fontId="11" fillId="0" borderId="0" xfId="1" quotePrefix="1" applyFont="1" applyAlignment="1">
      <alignment horizont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2" fillId="0" borderId="0" xfId="1" applyFont="1" applyAlignment="1">
      <alignment horizontal="center"/>
    </xf>
    <xf numFmtId="0" fontId="8" fillId="0" borderId="13" xfId="1" applyBorder="1" applyAlignment="1">
      <alignment horizontal="center" vertical="center" wrapText="1"/>
    </xf>
    <xf numFmtId="0" fontId="4" fillId="6" borderId="2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25" xfId="0" applyFont="1" applyFill="1" applyBorder="1" applyAlignment="1">
      <alignment horizontal="center" vertical="center"/>
    </xf>
    <xf numFmtId="0" fontId="14" fillId="14" borderId="0" xfId="1" applyFont="1" applyFill="1" applyAlignment="1">
      <alignment horizontal="center" vertical="center" wrapText="1"/>
    </xf>
    <xf numFmtId="0" fontId="2" fillId="3" borderId="14"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16" xfId="0" applyFont="1" applyBorder="1" applyAlignment="1">
      <alignment horizontal="left" vertical="center" wrapText="1"/>
    </xf>
    <xf numFmtId="0" fontId="10" fillId="0" borderId="10" xfId="0" applyFont="1" applyBorder="1" applyAlignment="1">
      <alignment horizontal="left" vertical="center" wrapText="1"/>
    </xf>
    <xf numFmtId="0" fontId="0" fillId="0" borderId="17" xfId="0" applyBorder="1" applyAlignment="1">
      <alignment vertical="center" wrapText="1"/>
    </xf>
    <xf numFmtId="0" fontId="0" fillId="0" borderId="14" xfId="0" applyBorder="1" applyAlignment="1">
      <alignment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1" fillId="15" borderId="0" xfId="1" applyFont="1" applyFill="1" applyBorder="1" applyAlignment="1">
      <alignment horizontal="center" vertical="center" wrapText="1"/>
    </xf>
    <xf numFmtId="0" fontId="11" fillId="11" borderId="0" xfId="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1" fillId="12" borderId="22" xfId="1" applyFont="1" applyFill="1" applyBorder="1" applyAlignment="1">
      <alignment horizontal="center" vertical="center" wrapText="1"/>
    </xf>
    <xf numFmtId="0" fontId="11" fillId="13" borderId="0" xfId="1" applyFont="1" applyFill="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1" fillId="11" borderId="1" xfId="1" applyFont="1" applyFill="1" applyBorder="1" applyAlignment="1">
      <alignment horizontal="center" vertical="center" wrapText="1"/>
    </xf>
    <xf numFmtId="0" fontId="11" fillId="11" borderId="3" xfId="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0" fillId="0" borderId="9" xfId="0" applyBorder="1" applyAlignment="1"/>
    <xf numFmtId="0" fontId="0" fillId="0" borderId="10" xfId="0" applyBorder="1" applyAlignment="1"/>
  </cellXfs>
  <cellStyles count="2">
    <cellStyle name="Normal" xfId="0" builtinId="0"/>
    <cellStyle name="Normal 2" xfId="1"/>
  </cellStyles>
  <dxfs count="129">
    <dxf>
      <font>
        <b/>
        <i val="0"/>
      </font>
      <fill>
        <patternFill>
          <bgColor rgb="FF92D050"/>
        </patternFill>
      </fill>
    </dxf>
    <dxf>
      <font>
        <b/>
        <i val="0"/>
      </font>
      <fill>
        <patternFill>
          <bgColor rgb="FFFFC000"/>
        </patternFill>
      </fill>
    </dxf>
    <dxf>
      <font>
        <b/>
        <i val="0"/>
      </font>
      <fill>
        <patternFill>
          <bgColor rgb="FFFF000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font>
      <fill>
        <patternFill>
          <bgColor rgb="FF92D050"/>
        </patternFill>
      </fill>
    </dxf>
    <dxf>
      <font>
        <b/>
        <i val="0"/>
      </font>
      <fill>
        <patternFill>
          <bgColor rgb="FFFFC000"/>
        </patternFill>
      </fill>
    </dxf>
    <dxf>
      <font>
        <b/>
        <i val="0"/>
      </font>
      <fill>
        <patternFill>
          <bgColor rgb="FFFF0000"/>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color auto="1"/>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condense val="0"/>
        <extend val="0"/>
      </font>
      <fill>
        <patternFill>
          <bgColor indexed="52"/>
        </patternFill>
      </fill>
    </dxf>
    <dxf>
      <font>
        <b/>
        <i val="0"/>
        <condense val="0"/>
        <extend val="0"/>
      </font>
      <fill>
        <patternFill>
          <bgColor indexed="11"/>
        </patternFill>
      </fill>
    </dxf>
    <dxf>
      <font>
        <b/>
        <i val="0"/>
        <condense val="0"/>
        <extend val="0"/>
      </font>
      <fill>
        <patternFill>
          <bgColor indexed="10"/>
        </patternFill>
      </fill>
    </dxf>
    <dxf>
      <font>
        <b/>
        <i val="0"/>
        <strike val="0"/>
        <condense val="0"/>
        <extend val="0"/>
      </font>
      <fill>
        <patternFill>
          <bgColor indexed="51"/>
        </patternFill>
      </fill>
    </dxf>
    <dxf>
      <font>
        <b/>
        <i val="0"/>
        <strike val="0"/>
        <condense val="0"/>
        <extend val="0"/>
      </font>
      <fill>
        <patternFill>
          <bgColor indexed="10"/>
        </patternFill>
      </fill>
    </dxf>
    <dxf>
      <font>
        <b/>
        <i val="0"/>
        <condense val="0"/>
        <extend val="0"/>
      </font>
      <fill>
        <patternFill>
          <bgColor indexed="11"/>
        </patternFill>
      </fill>
    </dxf>
    <dxf>
      <font>
        <b/>
        <i val="0"/>
      </font>
      <fill>
        <patternFill>
          <bgColor rgb="FF92D050"/>
        </patternFill>
      </fill>
    </dxf>
    <dxf>
      <font>
        <b/>
        <i val="0"/>
      </font>
      <fill>
        <patternFill>
          <bgColor rgb="FFFFC000"/>
        </patternFill>
      </fill>
    </dxf>
    <dxf>
      <font>
        <b/>
        <i val="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pivotCacheDefinition" Target="pivotCache/pivotCacheDefinition5.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pivotCacheDefinition" Target="pivotCache/pivotCacheDefinition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PERSONNEL/CRCC/Ateliers%20CRCC/Support%20d'analyse%20des%20risques%20BTP%20non%20d&#233;finit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OSTE17/Bureau/S100%20Organisation%20de%20l'entrepris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Synthèse"/>
      <sheetName val="Processus"/>
      <sheetName val="Administrer la société"/>
      <sheetName val="Diffuser l'info financière"/>
      <sheetName val="Gérer le personnel"/>
      <sheetName val="Protection environnement"/>
      <sheetName val="Investir"/>
      <sheetName val="Acheter"/>
      <sheetName val="Produire"/>
      <sheetName val="Vendre"/>
    </sheetNames>
    <sheetDataSet>
      <sheetData sheetId="0">
        <row r="3">
          <cell r="I3" t="str">
            <v>COMPTES ANNUELS ANNEXES</v>
          </cell>
        </row>
        <row r="4">
          <cell r="I4" t="str">
            <v>VENTES CLIENTS</v>
          </cell>
        </row>
        <row r="5">
          <cell r="I5" t="str">
            <v>STOCKS</v>
          </cell>
        </row>
        <row r="6">
          <cell r="I6" t="str">
            <v>IMMOS CORP &amp; INCORP</v>
          </cell>
        </row>
        <row r="7">
          <cell r="I7" t="str">
            <v>TRESORERIE</v>
          </cell>
        </row>
        <row r="8">
          <cell r="I8" t="str">
            <v>IMMOS FIN</v>
          </cell>
        </row>
        <row r="9">
          <cell r="I9" t="str">
            <v>ACHATS FOURNIS.</v>
          </cell>
        </row>
        <row r="10">
          <cell r="I10" t="str">
            <v>PERSONNEL</v>
          </cell>
        </row>
        <row r="11">
          <cell r="I11" t="str">
            <v>EMPRUNTS &amp; DETTES</v>
          </cell>
        </row>
        <row r="12">
          <cell r="I12" t="str">
            <v>FONDS PROPRES</v>
          </cell>
        </row>
        <row r="13">
          <cell r="I13" t="str">
            <v>PROVISIONS</v>
          </cell>
        </row>
        <row r="14">
          <cell r="I14" t="str">
            <v>IMPÔTS &amp; TAXES</v>
          </cell>
        </row>
        <row r="15">
          <cell r="I15" t="str">
            <v>AUTRES ACTIFS</v>
          </cell>
        </row>
        <row r="16">
          <cell r="I16" t="str">
            <v>AUTRES PASSIFS</v>
          </cell>
        </row>
        <row r="17">
          <cell r="I17" t="str">
            <v>AUTRES PDTS &amp; CHARGES</v>
          </cell>
        </row>
        <row r="18">
          <cell r="I18" t="str">
            <v>INTERCO CCT</v>
          </cell>
        </row>
        <row r="19">
          <cell r="I19" t="str">
            <v>LIASSE CONSO</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ids d'un risque"/>
      <sheetName val="Processus"/>
      <sheetName val="Feuil4"/>
      <sheetName val="Administrer la société"/>
      <sheetName val="Diffuser l'info financière"/>
      <sheetName val="Gérer les brevets"/>
      <sheetName val="Protection environnement"/>
      <sheetName val="Acheter"/>
      <sheetName val="Produire"/>
      <sheetName val="Vendre"/>
      <sheetName val="Manager"/>
      <sheetName val="Feuil3"/>
    </sheetNames>
    <sheetDataSet>
      <sheetData sheetId="0">
        <row r="5">
          <cell r="I5" t="str">
            <v>ANNEXES</v>
          </cell>
        </row>
        <row r="6">
          <cell r="I6" t="str">
            <v>VENTES CLIENTS</v>
          </cell>
        </row>
        <row r="7">
          <cell r="I7" t="str">
            <v>STOCKS</v>
          </cell>
        </row>
        <row r="8">
          <cell r="I8" t="str">
            <v>IMMOS CORP &amp; INCORP</v>
          </cell>
        </row>
        <row r="9">
          <cell r="I9" t="str">
            <v>TRESORERIE</v>
          </cell>
        </row>
        <row r="10">
          <cell r="I10" t="str">
            <v>IMMOS FIN</v>
          </cell>
        </row>
        <row r="11">
          <cell r="I11" t="str">
            <v>ACHATS FOURNIS.</v>
          </cell>
        </row>
        <row r="12">
          <cell r="I12" t="str">
            <v>PERSONNEL</v>
          </cell>
        </row>
        <row r="13">
          <cell r="I13" t="str">
            <v>EMPRUNTS 1 DETTES</v>
          </cell>
        </row>
        <row r="14">
          <cell r="I14" t="str">
            <v>FONDS PROPRES</v>
          </cell>
        </row>
        <row r="15">
          <cell r="I15" t="str">
            <v>PROVISIONS</v>
          </cell>
        </row>
        <row r="16">
          <cell r="I16" t="str">
            <v>IMPÔTS &amp; TAXES</v>
          </cell>
        </row>
        <row r="17">
          <cell r="I17" t="str">
            <v>AUTRES ACTIFS</v>
          </cell>
        </row>
        <row r="18">
          <cell r="I18" t="str">
            <v>AUTRES PASSIFS</v>
          </cell>
        </row>
        <row r="19">
          <cell r="I19" t="str">
            <v>AUTRES PDTS &amp; CHARGES</v>
          </cell>
        </row>
        <row r="20">
          <cell r="I20" t="str">
            <v>INTERCO CCT</v>
          </cell>
        </row>
        <row r="21">
          <cell r="I21" t="str">
            <v>LIASSE CONSO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JF MALLEN" refreshedDate="39834.447446990744" createdVersion="3" refreshedVersion="3" minRefreshableVersion="3" recordCount="79">
  <cacheSource type="worksheet">
    <worksheetSource ref="N2:W81" sheet="Manager"/>
  </cacheSource>
  <cacheFields count="10">
    <cacheField name="CYCLES" numFmtId="0">
      <sharedItems containsBlank="1" count="9">
        <s v="COMPTES ANNUELS ANNEXES"/>
        <m/>
        <s v="PERSONNEL"/>
        <s v="PROVISIONS"/>
        <s v="IMMOS CORP &amp; INCORP"/>
        <s v="ACHATS FOURNIS."/>
        <s v="VENTES CLIENTS"/>
        <s v="STOCKS"/>
        <s v="TRESORERIE"/>
      </sharedItems>
    </cacheField>
    <cacheField name="Existence" numFmtId="0">
      <sharedItems containsNonDate="0" containsString="0" containsBlank="1"/>
    </cacheField>
    <cacheField name="Droits et Obligation" numFmtId="0">
      <sharedItems containsNonDate="0" containsString="0" containsBlank="1"/>
    </cacheField>
    <cacheField name="Exhaustivité" numFmtId="0">
      <sharedItems containsNonDate="0" containsString="0" containsBlank="1"/>
    </cacheField>
    <cacheField name="Evaluation et imputation" numFmtId="0">
      <sharedItems containsNonDate="0" containsString="0" containsBlank="1"/>
    </cacheField>
    <cacheField name="Réalité" numFmtId="0">
      <sharedItems containsNonDate="0" containsString="0" containsBlank="1"/>
    </cacheField>
    <cacheField name="Mesure" numFmtId="0">
      <sharedItems containsNonDate="0" containsString="0" containsBlank="1"/>
    </cacheField>
    <cacheField name="Cut-off" numFmtId="0">
      <sharedItems containsNonDate="0" containsString="0" containsBlank="1"/>
    </cacheField>
    <cacheField name="Classification" numFmtId="0">
      <sharedItems containsNonDate="0" containsString="0" containsBlank="1"/>
    </cacheField>
    <cacheField name="Présentation et intelligibilité" numFmtId="0">
      <sharedItems containsNonDate="0" containsString="0"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JF MALLEN" refreshedDate="39834.447448379629" createdVersion="3" refreshedVersion="3" minRefreshableVersion="3" recordCount="79">
  <cacheSource type="worksheet">
    <worksheetSource ref="N2:W81" sheet="Vendre des VN"/>
  </cacheSource>
  <cacheFields count="10">
    <cacheField name="Réf de la F.T." numFmtId="0">
      <sharedItems containsNonDate="0" containsString="0" containsBlank="1"/>
    </cacheField>
    <cacheField name="CYCLES" numFmtId="0">
      <sharedItems containsBlank="1" count="5">
        <s v="VENTES CLIENTS"/>
        <s v="STOCKS"/>
        <s v="PROVISIONS"/>
        <s v="ACHATS FOURNIS."/>
        <m/>
      </sharedItems>
    </cacheField>
    <cacheField name="Existence" numFmtId="0">
      <sharedItems containsString="0" containsBlank="1" containsNumber="1" containsInteger="1" minValue="1" maxValue="1"/>
    </cacheField>
    <cacheField name="Droits et Obligation" numFmtId="0">
      <sharedItems containsString="0" containsBlank="1" containsNumber="1" containsInteger="1" minValue="2" maxValue="2"/>
    </cacheField>
    <cacheField name="Exhaustivité" numFmtId="0">
      <sharedItems containsString="0" containsBlank="1" containsNumber="1" containsInteger="1" minValue="3" maxValue="3"/>
    </cacheField>
    <cacheField name="Evaluation et imputation" numFmtId="0">
      <sharedItems containsString="0" containsBlank="1" containsNumber="1" containsInteger="1" minValue="3" maxValue="3"/>
    </cacheField>
    <cacheField name="Réalité" numFmtId="0">
      <sharedItems containsString="0" containsBlank="1" containsNumber="1" containsInteger="1" minValue="3" maxValue="3"/>
    </cacheField>
    <cacheField name="Mesure" numFmtId="0">
      <sharedItems containsString="0" containsBlank="1" containsNumber="1" containsInteger="1" minValue="2" maxValue="2"/>
    </cacheField>
    <cacheField name="Cut-off" numFmtId="0">
      <sharedItems containsString="0" containsBlank="1" containsNumber="1" containsInteger="1" minValue="1" maxValue="1"/>
    </cacheField>
    <cacheField name="Classification" numFmtId="0">
      <sharedItems containsString="0" containsBlank="1" containsNumber="1" containsInteger="1" minValue="1" maxValue="1"/>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JF MALLEN" refreshedDate="39834.447449652776" createdVersion="3" refreshedVersion="3" minRefreshableVersion="3" recordCount="79">
  <cacheSource type="worksheet">
    <worksheetSource ref="N2:W81" sheet="Vendre des PDR"/>
  </cacheSource>
  <cacheFields count="10">
    <cacheField name="Réf de la F.T." numFmtId="0">
      <sharedItems containsNonDate="0" containsString="0" containsBlank="1"/>
    </cacheField>
    <cacheField name="CYCLES" numFmtId="0">
      <sharedItems containsBlank="1" count="4">
        <s v="STOCKS"/>
        <m/>
        <s v="AUTRES ACTIFS"/>
        <s v="VENTES CLIENTS"/>
      </sharedItems>
    </cacheField>
    <cacheField name="Existence" numFmtId="0">
      <sharedItems containsNonDate="0" containsString="0" containsBlank="1"/>
    </cacheField>
    <cacheField name="Droits et Obligation" numFmtId="0">
      <sharedItems containsNonDate="0" containsString="0" containsBlank="1"/>
    </cacheField>
    <cacheField name="Exhaustivité" numFmtId="0">
      <sharedItems containsNonDate="0" containsString="0" containsBlank="1"/>
    </cacheField>
    <cacheField name="Evaluation et imputation" numFmtId="0">
      <sharedItems containsNonDate="0" containsString="0" containsBlank="1"/>
    </cacheField>
    <cacheField name="Réalité" numFmtId="0">
      <sharedItems containsNonDate="0" containsString="0" containsBlank="1"/>
    </cacheField>
    <cacheField name="Mesure" numFmtId="0">
      <sharedItems containsNonDate="0" containsString="0" containsBlank="1"/>
    </cacheField>
    <cacheField name="Cut-off" numFmtId="0">
      <sharedItems containsNonDate="0" containsString="0" containsBlank="1"/>
    </cacheField>
    <cacheField name="Classification" numFmtId="0">
      <sharedItems containsNonDate="0" containsString="0" containsBlank="1"/>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JF MALLEN" refreshedDate="39834.447450347223" createdVersion="3" refreshedVersion="3" minRefreshableVersion="3" recordCount="79">
  <cacheSource type="worksheet">
    <worksheetSource ref="N2:W81" sheet="Vendre des VO"/>
  </cacheSource>
  <cacheFields count="10">
    <cacheField name="Réf de la F.T." numFmtId="0">
      <sharedItems containsNonDate="0" containsString="0" containsBlank="1"/>
    </cacheField>
    <cacheField name="CYCLES" numFmtId="0">
      <sharedItems containsBlank="1" count="4">
        <s v="STOCKS"/>
        <s v="ACHATS FOURNIS."/>
        <s v="VENTES CLIENTS"/>
        <m/>
      </sharedItems>
    </cacheField>
    <cacheField name="Existence" numFmtId="0">
      <sharedItems containsNonDate="0" containsString="0" containsBlank="1"/>
    </cacheField>
    <cacheField name="Droits et Obligation" numFmtId="0">
      <sharedItems containsNonDate="0" containsString="0" containsBlank="1"/>
    </cacheField>
    <cacheField name="Exhaustivité" numFmtId="0">
      <sharedItems containsNonDate="0" containsString="0" containsBlank="1"/>
    </cacheField>
    <cacheField name="Evaluation et imputation" numFmtId="0">
      <sharedItems containsNonDate="0" containsString="0" containsBlank="1"/>
    </cacheField>
    <cacheField name="Réalité" numFmtId="0">
      <sharedItems containsNonDate="0" containsString="0" containsBlank="1"/>
    </cacheField>
    <cacheField name="Mesure" numFmtId="0">
      <sharedItems containsNonDate="0" containsString="0" containsBlank="1"/>
    </cacheField>
    <cacheField name="Cut-off" numFmtId="0">
      <sharedItems containsNonDate="0" containsString="0" containsBlank="1"/>
    </cacheField>
    <cacheField name="Classification" numFmtId="0">
      <sharedItems containsNonDate="0" containsString="0" containsBlank="1"/>
    </cacheField>
  </cacheFields>
</pivotCacheDefinition>
</file>

<file path=xl/pivotCache/pivotCacheDefinition5.xml><?xml version="1.0" encoding="utf-8"?>
<pivotCacheDefinition xmlns="http://schemas.openxmlformats.org/spreadsheetml/2006/main" xmlns:r="http://schemas.openxmlformats.org/officeDocument/2006/relationships" r:id="rId1" refreshedBy="JF MALLEN" refreshedDate="39834.447450925923" createdVersion="3" refreshedVersion="3" minRefreshableVersion="3" recordCount="79">
  <cacheSource type="worksheet">
    <worksheetSource ref="N2:W81" sheet="Vendre des réparations"/>
  </cacheSource>
  <cacheFields count="10">
    <cacheField name="Réf de la F.T." numFmtId="0">
      <sharedItems containsNonDate="0" containsString="0" containsBlank="1"/>
    </cacheField>
    <cacheField name="CYCLES" numFmtId="0">
      <sharedItems containsBlank="1" count="3">
        <s v="VENTES CLIENTS"/>
        <s v="STOCKS"/>
        <m/>
      </sharedItems>
    </cacheField>
    <cacheField name="Existence" numFmtId="0">
      <sharedItems containsNonDate="0" containsString="0" containsBlank="1"/>
    </cacheField>
    <cacheField name="Droits et Obligation" numFmtId="0">
      <sharedItems containsNonDate="0" containsString="0" containsBlank="1"/>
    </cacheField>
    <cacheField name="Exhaustivité" numFmtId="0">
      <sharedItems containsNonDate="0" containsString="0" containsBlank="1"/>
    </cacheField>
    <cacheField name="Evaluation et imputation" numFmtId="0">
      <sharedItems containsNonDate="0" containsString="0" containsBlank="1"/>
    </cacheField>
    <cacheField name="Réalité" numFmtId="0">
      <sharedItems containsNonDate="0" containsString="0" containsBlank="1"/>
    </cacheField>
    <cacheField name="Mesure" numFmtId="0">
      <sharedItems containsNonDate="0" containsString="0" containsBlank="1"/>
    </cacheField>
    <cacheField name="Cut-off" numFmtId="0">
      <sharedItems containsNonDate="0" containsString="0" containsBlank="1"/>
    </cacheField>
    <cacheField name="Classification" numFmtId="0">
      <sharedItems containsNonDate="0" containsString="0" containsBlank="1"/>
    </cacheField>
  </cacheFields>
</pivotCacheDefinition>
</file>

<file path=xl/pivotCache/pivotCacheRecords1.xml><?xml version="1.0" encoding="utf-8"?>
<pivotCacheRecords xmlns="http://schemas.openxmlformats.org/spreadsheetml/2006/main" xmlns:r="http://schemas.openxmlformats.org/officeDocument/2006/relationships" count="79">
  <r>
    <x v="0"/>
    <m/>
    <m/>
    <m/>
    <m/>
    <m/>
    <m/>
    <m/>
    <m/>
    <m/>
  </r>
  <r>
    <x v="0"/>
    <m/>
    <m/>
    <m/>
    <m/>
    <m/>
    <m/>
    <m/>
    <m/>
    <m/>
  </r>
  <r>
    <x v="0"/>
    <m/>
    <m/>
    <m/>
    <m/>
    <m/>
    <m/>
    <m/>
    <m/>
    <m/>
  </r>
  <r>
    <x v="0"/>
    <m/>
    <m/>
    <m/>
    <m/>
    <m/>
    <m/>
    <m/>
    <m/>
    <m/>
  </r>
  <r>
    <x v="0"/>
    <m/>
    <m/>
    <m/>
    <m/>
    <m/>
    <m/>
    <m/>
    <m/>
    <m/>
  </r>
  <r>
    <x v="1"/>
    <m/>
    <m/>
    <m/>
    <m/>
    <m/>
    <m/>
    <m/>
    <m/>
    <m/>
  </r>
  <r>
    <x v="1"/>
    <m/>
    <m/>
    <m/>
    <m/>
    <m/>
    <m/>
    <m/>
    <m/>
    <m/>
  </r>
  <r>
    <x v="1"/>
    <m/>
    <m/>
    <m/>
    <m/>
    <m/>
    <m/>
    <m/>
    <m/>
    <m/>
  </r>
  <r>
    <x v="1"/>
    <m/>
    <m/>
    <m/>
    <m/>
    <m/>
    <m/>
    <m/>
    <m/>
    <m/>
  </r>
  <r>
    <x v="0"/>
    <m/>
    <m/>
    <m/>
    <m/>
    <m/>
    <m/>
    <m/>
    <m/>
    <m/>
  </r>
  <r>
    <x v="2"/>
    <m/>
    <m/>
    <m/>
    <m/>
    <m/>
    <m/>
    <m/>
    <m/>
    <m/>
  </r>
  <r>
    <x v="2"/>
    <m/>
    <m/>
    <m/>
    <m/>
    <m/>
    <m/>
    <m/>
    <m/>
    <m/>
  </r>
  <r>
    <x v="2"/>
    <m/>
    <m/>
    <m/>
    <m/>
    <m/>
    <m/>
    <m/>
    <m/>
    <m/>
  </r>
  <r>
    <x v="2"/>
    <m/>
    <m/>
    <m/>
    <m/>
    <m/>
    <m/>
    <m/>
    <m/>
    <m/>
  </r>
  <r>
    <x v="0"/>
    <m/>
    <m/>
    <m/>
    <m/>
    <m/>
    <m/>
    <m/>
    <m/>
    <m/>
  </r>
  <r>
    <x v="3"/>
    <m/>
    <m/>
    <m/>
    <m/>
    <m/>
    <m/>
    <m/>
    <m/>
    <m/>
  </r>
  <r>
    <x v="0"/>
    <m/>
    <m/>
    <m/>
    <m/>
    <m/>
    <m/>
    <m/>
    <m/>
    <m/>
  </r>
  <r>
    <x v="3"/>
    <m/>
    <m/>
    <m/>
    <m/>
    <m/>
    <m/>
    <m/>
    <m/>
    <m/>
  </r>
  <r>
    <x v="4"/>
    <m/>
    <m/>
    <m/>
    <m/>
    <m/>
    <m/>
    <m/>
    <m/>
    <m/>
  </r>
  <r>
    <x v="4"/>
    <m/>
    <m/>
    <m/>
    <m/>
    <m/>
    <m/>
    <m/>
    <m/>
    <m/>
  </r>
  <r>
    <x v="5"/>
    <m/>
    <m/>
    <m/>
    <m/>
    <m/>
    <m/>
    <m/>
    <m/>
    <m/>
  </r>
  <r>
    <x v="6"/>
    <m/>
    <m/>
    <m/>
    <m/>
    <m/>
    <m/>
    <m/>
    <m/>
    <m/>
  </r>
  <r>
    <x v="6"/>
    <m/>
    <m/>
    <m/>
    <m/>
    <m/>
    <m/>
    <m/>
    <m/>
    <m/>
  </r>
  <r>
    <x v="7"/>
    <m/>
    <m/>
    <m/>
    <m/>
    <m/>
    <m/>
    <m/>
    <m/>
    <m/>
  </r>
  <r>
    <x v="7"/>
    <m/>
    <m/>
    <m/>
    <m/>
    <m/>
    <m/>
    <m/>
    <m/>
    <m/>
  </r>
  <r>
    <x v="7"/>
    <m/>
    <m/>
    <m/>
    <m/>
    <m/>
    <m/>
    <m/>
    <m/>
    <m/>
  </r>
  <r>
    <x v="8"/>
    <m/>
    <m/>
    <m/>
    <m/>
    <m/>
    <m/>
    <m/>
    <m/>
    <m/>
  </r>
  <r>
    <x v="3"/>
    <m/>
    <m/>
    <m/>
    <m/>
    <m/>
    <m/>
    <m/>
    <m/>
    <m/>
  </r>
  <r>
    <x v="0"/>
    <m/>
    <m/>
    <m/>
    <m/>
    <m/>
    <m/>
    <m/>
    <m/>
    <m/>
  </r>
  <r>
    <x v="3"/>
    <m/>
    <m/>
    <m/>
    <m/>
    <m/>
    <m/>
    <m/>
    <m/>
    <m/>
  </r>
  <r>
    <x v="3"/>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r>
    <x v="1"/>
    <m/>
    <m/>
    <m/>
    <m/>
    <m/>
    <m/>
    <m/>
    <m/>
    <m/>
  </r>
</pivotCacheRecords>
</file>

<file path=xl/pivotCache/pivotCacheRecords2.xml><?xml version="1.0" encoding="utf-8"?>
<pivotCacheRecords xmlns="http://schemas.openxmlformats.org/spreadsheetml/2006/main" xmlns:r="http://schemas.openxmlformats.org/officeDocument/2006/relationships" count="79">
  <r>
    <m/>
    <x v="0"/>
    <m/>
    <m/>
    <m/>
    <m/>
    <m/>
    <m/>
    <m/>
    <m/>
  </r>
  <r>
    <m/>
    <x v="1"/>
    <m/>
    <m/>
    <m/>
    <m/>
    <m/>
    <m/>
    <m/>
    <m/>
  </r>
  <r>
    <m/>
    <x v="2"/>
    <m/>
    <m/>
    <m/>
    <m/>
    <m/>
    <m/>
    <m/>
    <m/>
  </r>
  <r>
    <m/>
    <x v="1"/>
    <m/>
    <m/>
    <m/>
    <m/>
    <m/>
    <m/>
    <m/>
    <m/>
  </r>
  <r>
    <m/>
    <x v="0"/>
    <m/>
    <m/>
    <m/>
    <m/>
    <m/>
    <m/>
    <m/>
    <m/>
  </r>
  <r>
    <m/>
    <x v="0"/>
    <m/>
    <m/>
    <m/>
    <m/>
    <m/>
    <m/>
    <m/>
    <m/>
  </r>
  <r>
    <m/>
    <x v="1"/>
    <m/>
    <m/>
    <m/>
    <m/>
    <m/>
    <m/>
    <m/>
    <m/>
  </r>
  <r>
    <m/>
    <x v="1"/>
    <m/>
    <m/>
    <m/>
    <m/>
    <m/>
    <m/>
    <m/>
    <m/>
  </r>
  <r>
    <m/>
    <x v="3"/>
    <m/>
    <m/>
    <m/>
    <m/>
    <m/>
    <m/>
    <m/>
    <m/>
  </r>
  <r>
    <m/>
    <x v="1"/>
    <m/>
    <m/>
    <m/>
    <m/>
    <m/>
    <m/>
    <m/>
    <m/>
  </r>
  <r>
    <m/>
    <x v="2"/>
    <m/>
    <m/>
    <m/>
    <m/>
    <m/>
    <m/>
    <m/>
    <m/>
  </r>
  <r>
    <m/>
    <x v="2"/>
    <m/>
    <m/>
    <m/>
    <m/>
    <m/>
    <m/>
    <m/>
    <m/>
  </r>
  <r>
    <m/>
    <x v="2"/>
    <m/>
    <m/>
    <m/>
    <m/>
    <m/>
    <m/>
    <m/>
    <m/>
  </r>
  <r>
    <m/>
    <x v="0"/>
    <m/>
    <m/>
    <m/>
    <m/>
    <m/>
    <m/>
    <m/>
    <m/>
  </r>
  <r>
    <m/>
    <x v="0"/>
    <m/>
    <m/>
    <m/>
    <m/>
    <m/>
    <m/>
    <m/>
    <m/>
  </r>
  <r>
    <m/>
    <x v="0"/>
    <m/>
    <m/>
    <m/>
    <m/>
    <m/>
    <m/>
    <m/>
    <m/>
  </r>
  <r>
    <m/>
    <x v="0"/>
    <m/>
    <m/>
    <m/>
    <m/>
    <m/>
    <m/>
    <m/>
    <m/>
  </r>
  <r>
    <m/>
    <x v="0"/>
    <n v="1"/>
    <n v="2"/>
    <n v="3"/>
    <n v="3"/>
    <n v="3"/>
    <n v="2"/>
    <n v="1"/>
    <n v="1"/>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r>
    <m/>
    <x v="4"/>
    <m/>
    <m/>
    <m/>
    <m/>
    <m/>
    <m/>
    <m/>
    <m/>
  </r>
</pivotCacheRecords>
</file>

<file path=xl/pivotCache/pivotCacheRecords3.xml><?xml version="1.0" encoding="utf-8"?>
<pivotCacheRecords xmlns="http://schemas.openxmlformats.org/spreadsheetml/2006/main" xmlns:r="http://schemas.openxmlformats.org/officeDocument/2006/relationships" count="79">
  <r>
    <m/>
    <x v="0"/>
    <m/>
    <m/>
    <m/>
    <m/>
    <m/>
    <m/>
    <m/>
    <m/>
  </r>
  <r>
    <m/>
    <x v="0"/>
    <m/>
    <m/>
    <m/>
    <m/>
    <m/>
    <m/>
    <m/>
    <m/>
  </r>
  <r>
    <m/>
    <x v="0"/>
    <m/>
    <m/>
    <m/>
    <m/>
    <m/>
    <m/>
    <m/>
    <m/>
  </r>
  <r>
    <m/>
    <x v="1"/>
    <m/>
    <m/>
    <m/>
    <m/>
    <m/>
    <m/>
    <m/>
    <m/>
  </r>
  <r>
    <m/>
    <x v="0"/>
    <m/>
    <m/>
    <m/>
    <m/>
    <m/>
    <m/>
    <m/>
    <m/>
  </r>
  <r>
    <m/>
    <x v="0"/>
    <m/>
    <m/>
    <m/>
    <m/>
    <m/>
    <m/>
    <m/>
    <m/>
  </r>
  <r>
    <m/>
    <x v="0"/>
    <m/>
    <m/>
    <m/>
    <m/>
    <m/>
    <m/>
    <m/>
    <m/>
  </r>
  <r>
    <m/>
    <x v="2"/>
    <m/>
    <m/>
    <m/>
    <m/>
    <m/>
    <m/>
    <m/>
    <m/>
  </r>
  <r>
    <m/>
    <x v="3"/>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r>
    <m/>
    <x v="1"/>
    <m/>
    <m/>
    <m/>
    <m/>
    <m/>
    <m/>
    <m/>
    <m/>
  </r>
</pivotCacheRecords>
</file>

<file path=xl/pivotCache/pivotCacheRecords4.xml><?xml version="1.0" encoding="utf-8"?>
<pivotCacheRecords xmlns="http://schemas.openxmlformats.org/spreadsheetml/2006/main" xmlns:r="http://schemas.openxmlformats.org/officeDocument/2006/relationships" count="79">
  <r>
    <m/>
    <x v="0"/>
    <m/>
    <m/>
    <m/>
    <m/>
    <m/>
    <m/>
    <m/>
    <m/>
  </r>
  <r>
    <m/>
    <x v="0"/>
    <m/>
    <m/>
    <m/>
    <m/>
    <m/>
    <m/>
    <m/>
    <m/>
  </r>
  <r>
    <m/>
    <x v="0"/>
    <m/>
    <m/>
    <m/>
    <m/>
    <m/>
    <m/>
    <m/>
    <m/>
  </r>
  <r>
    <m/>
    <x v="0"/>
    <m/>
    <m/>
    <m/>
    <m/>
    <m/>
    <m/>
    <m/>
    <m/>
  </r>
  <r>
    <m/>
    <x v="0"/>
    <m/>
    <m/>
    <m/>
    <m/>
    <m/>
    <m/>
    <m/>
    <m/>
  </r>
  <r>
    <m/>
    <x v="1"/>
    <m/>
    <m/>
    <m/>
    <m/>
    <m/>
    <m/>
    <m/>
    <m/>
  </r>
  <r>
    <m/>
    <x v="2"/>
    <m/>
    <m/>
    <m/>
    <m/>
    <m/>
    <m/>
    <m/>
    <m/>
  </r>
  <r>
    <m/>
    <x v="2"/>
    <m/>
    <m/>
    <m/>
    <m/>
    <m/>
    <m/>
    <m/>
    <m/>
  </r>
  <r>
    <m/>
    <x v="0"/>
    <m/>
    <m/>
    <m/>
    <m/>
    <m/>
    <m/>
    <m/>
    <m/>
  </r>
  <r>
    <m/>
    <x v="0"/>
    <m/>
    <m/>
    <m/>
    <m/>
    <m/>
    <m/>
    <m/>
    <m/>
  </r>
  <r>
    <m/>
    <x v="0"/>
    <m/>
    <m/>
    <m/>
    <m/>
    <m/>
    <m/>
    <m/>
    <m/>
  </r>
  <r>
    <m/>
    <x v="0"/>
    <m/>
    <m/>
    <m/>
    <m/>
    <m/>
    <m/>
    <m/>
    <m/>
  </r>
  <r>
    <m/>
    <x v="0"/>
    <m/>
    <m/>
    <m/>
    <m/>
    <m/>
    <m/>
    <m/>
    <m/>
  </r>
  <r>
    <m/>
    <x v="0"/>
    <m/>
    <m/>
    <m/>
    <m/>
    <m/>
    <m/>
    <m/>
    <m/>
  </r>
  <r>
    <m/>
    <x v="2"/>
    <m/>
    <m/>
    <m/>
    <m/>
    <m/>
    <m/>
    <m/>
    <m/>
  </r>
  <r>
    <m/>
    <x v="2"/>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r>
    <m/>
    <x v="3"/>
    <m/>
    <m/>
    <m/>
    <m/>
    <m/>
    <m/>
    <m/>
    <m/>
  </r>
</pivotCacheRecords>
</file>

<file path=xl/pivotCache/pivotCacheRecords5.xml><?xml version="1.0" encoding="utf-8"?>
<pivotCacheRecords xmlns="http://schemas.openxmlformats.org/spreadsheetml/2006/main" xmlns:r="http://schemas.openxmlformats.org/officeDocument/2006/relationships" count="79">
  <r>
    <m/>
    <x v="0"/>
    <m/>
    <m/>
    <m/>
    <m/>
    <m/>
    <m/>
    <m/>
    <m/>
  </r>
  <r>
    <m/>
    <x v="0"/>
    <m/>
    <m/>
    <m/>
    <m/>
    <m/>
    <m/>
    <m/>
    <m/>
  </r>
  <r>
    <m/>
    <x v="0"/>
    <m/>
    <m/>
    <m/>
    <m/>
    <m/>
    <m/>
    <m/>
    <m/>
  </r>
  <r>
    <m/>
    <x v="0"/>
    <m/>
    <m/>
    <m/>
    <m/>
    <m/>
    <m/>
    <m/>
    <m/>
  </r>
  <r>
    <m/>
    <x v="0"/>
    <m/>
    <m/>
    <m/>
    <m/>
    <m/>
    <m/>
    <m/>
    <m/>
  </r>
  <r>
    <m/>
    <x v="1"/>
    <m/>
    <m/>
    <m/>
    <m/>
    <m/>
    <m/>
    <m/>
    <m/>
  </r>
  <r>
    <m/>
    <x v="1"/>
    <m/>
    <m/>
    <m/>
    <m/>
    <m/>
    <m/>
    <m/>
    <m/>
  </r>
  <r>
    <m/>
    <x v="1"/>
    <m/>
    <m/>
    <m/>
    <m/>
    <m/>
    <m/>
    <m/>
    <m/>
  </r>
  <r>
    <m/>
    <x v="0"/>
    <m/>
    <m/>
    <m/>
    <m/>
    <m/>
    <m/>
    <m/>
    <m/>
  </r>
  <r>
    <m/>
    <x v="1"/>
    <m/>
    <m/>
    <m/>
    <m/>
    <m/>
    <m/>
    <m/>
    <m/>
  </r>
  <r>
    <m/>
    <x v="1"/>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r>
    <m/>
    <x v="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eau croisé dynamique5" cacheId="4" applyNumberFormats="0" applyBorderFormats="0" applyFontFormats="0" applyPatternFormats="0" applyAlignmentFormats="0" applyWidthHeightFormats="1" dataCaption="Données" updatedVersion="3" minRefreshableVersion="3" showMemberPropertyTips="0" useAutoFormatting="1" itemPrintTitles="1" createdVersion="3" indent="0" compact="0" compactData="0" gridDropZones="1">
  <location ref="A125:I130" firstHeaderRow="1" firstDataRow="2" firstDataCol="1"/>
  <pivotFields count="10">
    <pivotField compact="0" outline="0" showAll="0" defaultSubtotal="0"/>
    <pivotField axis="axisRow" compact="0" outline="0" subtotalTop="0" showAll="0" includeNewItemsInFilter="1" defaultSubtotal="0">
      <items count="3">
        <item x="2"/>
        <item x="0"/>
        <item x="1"/>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s>
  <rowFields count="1">
    <field x="1"/>
  </rowFields>
  <rowItems count="4">
    <i>
      <x/>
    </i>
    <i>
      <x v="1"/>
    </i>
    <i>
      <x v="2"/>
    </i>
    <i t="grand">
      <x/>
    </i>
  </rowItems>
  <colFields count="1">
    <field x="-2"/>
  </colFields>
  <colItems count="8">
    <i>
      <x/>
    </i>
    <i i="1">
      <x v="1"/>
    </i>
    <i i="2">
      <x v="2"/>
    </i>
    <i i="3">
      <x v="3"/>
    </i>
    <i i="4">
      <x v="4"/>
    </i>
    <i i="5">
      <x v="5"/>
    </i>
    <i i="6">
      <x v="6"/>
    </i>
    <i i="7">
      <x v="7"/>
    </i>
  </colItems>
  <dataFields count="8">
    <dataField name="Risque d'Existence" fld="2" subtotal="average" baseField="0" baseItem="0"/>
    <dataField name="Risque de Droits et Obligation" fld="3" subtotal="average" baseField="0" baseItem="0"/>
    <dataField name="Risque d'Exhaustivité" fld="4" subtotal="average" baseField="0" baseItem="0"/>
    <dataField name="Risque d'Evaluation et imputation" fld="5" subtotal="average" baseField="0" baseItem="0"/>
    <dataField name="Risque de Réalité" fld="6" subtotal="average" baseField="0" baseItem="0"/>
    <dataField name="Risque de Mesure" fld="7" subtotal="average" baseField="0" baseItem="0"/>
    <dataField name="Risque de Cut-off" fld="8" subtotal="average" baseField="0" baseItem="0"/>
    <dataField name="Risque de Classification" fld="9" subtotal="average"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Données" updatedVersion="3" minRefreshableVersion="3" showMemberPropertyTips="0" useAutoFormatting="1" itemPrintTitles="1" createdVersion="3" indent="0" compact="0" compactData="0" gridDropZones="1">
  <location ref="A25:J36" firstHeaderRow="1" firstDataRow="2" firstDataCol="1"/>
  <pivotFields count="10">
    <pivotField axis="axisRow" compact="0" outline="0" subtotalTop="0" showAll="0" includeNewItemsInFilter="1" defaultSubtotal="0">
      <items count="9">
        <item x="0"/>
        <item x="3"/>
        <item x="6"/>
        <item x="1"/>
        <item x="7"/>
        <item x="2"/>
        <item x="4"/>
        <item x="5"/>
        <item x="8"/>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s>
  <rowFields count="1">
    <field x="0"/>
  </rowFields>
  <rowItems count="10">
    <i>
      <x/>
    </i>
    <i>
      <x v="1"/>
    </i>
    <i>
      <x v="2"/>
    </i>
    <i>
      <x v="3"/>
    </i>
    <i>
      <x v="4"/>
    </i>
    <i>
      <x v="5"/>
    </i>
    <i>
      <x v="6"/>
    </i>
    <i>
      <x v="7"/>
    </i>
    <i>
      <x v="8"/>
    </i>
    <i t="grand">
      <x/>
    </i>
  </rowItems>
  <colFields count="1">
    <field x="-2"/>
  </colFields>
  <colItems count="9">
    <i>
      <x/>
    </i>
    <i i="1">
      <x v="1"/>
    </i>
    <i i="2">
      <x v="2"/>
    </i>
    <i i="3">
      <x v="3"/>
    </i>
    <i i="4">
      <x v="4"/>
    </i>
    <i i="5">
      <x v="5"/>
    </i>
    <i i="6">
      <x v="6"/>
    </i>
    <i i="7">
      <x v="7"/>
    </i>
    <i i="8">
      <x v="8"/>
    </i>
  </colItems>
  <dataFields count="9">
    <dataField name="Risque d'Existence" fld="1" subtotal="average" baseField="0" baseItem="0"/>
    <dataField name="Risque de Droits et Obligation" fld="2" subtotal="average" baseField="0" baseItem="0"/>
    <dataField name="Risque d'Exhaustivité" fld="3" subtotal="average" baseField="0" baseItem="0"/>
    <dataField name="Risque d'Evaluation et imputation" fld="4" subtotal="average" baseField="0" baseItem="0"/>
    <dataField name="Risque de Réalité" fld="5" subtotal="average" baseField="0" baseItem="0"/>
    <dataField name="Risque de Mesure" fld="6" subtotal="average" baseField="0" baseItem="0"/>
    <dataField name="Risque de Cut-off" fld="7" subtotal="average" baseField="0" baseItem="0"/>
    <dataField name="Risque de Classification" fld="8" subtotal="average" baseField="0" baseItem="0"/>
    <dataField name="Risque de Présentation et intelligibilité" fld="9" subtotal="average"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2" cacheId="1" applyNumberFormats="0" applyBorderFormats="0" applyFontFormats="0" applyPatternFormats="0" applyAlignmentFormats="0" applyWidthHeightFormats="1" dataCaption="Données" updatedVersion="3" minRefreshableVersion="3" showMemberPropertyTips="0" useAutoFormatting="1" itemPrintTitles="1" createdVersion="3" indent="0" compact="0" compactData="0" gridDropZones="1">
  <location ref="A50:I57" firstHeaderRow="1" firstDataRow="2" firstDataCol="1"/>
  <pivotFields count="10">
    <pivotField compact="0" outline="0" showAll="0" defaultSubtotal="0"/>
    <pivotField axis="axisRow" compact="0" outline="0" subtotalTop="0" showAll="0" includeNewItemsInFilter="1">
      <items count="6">
        <item x="2"/>
        <item x="4"/>
        <item x="0"/>
        <item x="1"/>
        <item x="3"/>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1">
    <field x="1"/>
  </rowFields>
  <rowItems count="6">
    <i>
      <x/>
    </i>
    <i>
      <x v="1"/>
    </i>
    <i>
      <x v="2"/>
    </i>
    <i>
      <x v="3"/>
    </i>
    <i>
      <x v="4"/>
    </i>
    <i t="grand">
      <x/>
    </i>
  </rowItems>
  <colFields count="1">
    <field x="-2"/>
  </colFields>
  <colItems count="8">
    <i>
      <x/>
    </i>
    <i i="1">
      <x v="1"/>
    </i>
    <i i="2">
      <x v="2"/>
    </i>
    <i i="3">
      <x v="3"/>
    </i>
    <i i="4">
      <x v="4"/>
    </i>
    <i i="5">
      <x v="5"/>
    </i>
    <i i="6">
      <x v="6"/>
    </i>
    <i i="7">
      <x v="7"/>
    </i>
  </colItems>
  <dataFields count="8">
    <dataField name="Risque d'Existence" fld="2" subtotal="average" baseField="0" baseItem="0"/>
    <dataField name="Risque de Droits et Obligation" fld="3" subtotal="average" baseField="0" baseItem="0"/>
    <dataField name="Risque d'Exhaustivité" fld="4" subtotal="average" baseField="0" baseItem="0"/>
    <dataField name="Risque d'Evaluation et imputation" fld="5" subtotal="average" baseField="0" baseItem="0"/>
    <dataField name="Risque de Réalité" fld="6" subtotal="average" baseField="0" baseItem="0"/>
    <dataField name="Risque de Mesure" fld="7" subtotal="average" baseField="0" baseItem="0"/>
    <dataField name="Risque Cut-off" fld="8" subtotal="average" baseField="0" baseItem="0"/>
    <dataField name="Risque Classification" fld="9" subtotal="average"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eau croisé dynamique3" cacheId="2" applyNumberFormats="0" applyBorderFormats="0" applyFontFormats="0" applyPatternFormats="0" applyAlignmentFormats="0" applyWidthHeightFormats="1" dataCaption="Données" updatedVersion="3" minRefreshableVersion="3" showMemberPropertyTips="0" useAutoFormatting="1" itemPrintTitles="1" createdVersion="3" indent="0" compact="0" compactData="0" gridDropZones="1">
  <location ref="A75:I81" firstHeaderRow="1" firstDataRow="2" firstDataCol="1"/>
  <pivotFields count="10">
    <pivotField compact="0" outline="0" showAll="0" defaultSubtotal="0"/>
    <pivotField axis="axisRow" compact="0" outline="0" subtotalTop="0" showAll="0" includeNewItemsInFilter="1" defaultSubtotal="0">
      <items count="4">
        <item x="1"/>
        <item x="0"/>
        <item x="3"/>
        <item x="2"/>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s>
  <rowFields count="1">
    <field x="1"/>
  </rowFields>
  <rowItems count="5">
    <i>
      <x/>
    </i>
    <i>
      <x v="1"/>
    </i>
    <i>
      <x v="2"/>
    </i>
    <i>
      <x v="3"/>
    </i>
    <i t="grand">
      <x/>
    </i>
  </rowItems>
  <colFields count="1">
    <field x="-2"/>
  </colFields>
  <colItems count="8">
    <i>
      <x/>
    </i>
    <i i="1">
      <x v="1"/>
    </i>
    <i i="2">
      <x v="2"/>
    </i>
    <i i="3">
      <x v="3"/>
    </i>
    <i i="4">
      <x v="4"/>
    </i>
    <i i="5">
      <x v="5"/>
    </i>
    <i i="6">
      <x v="6"/>
    </i>
    <i i="7">
      <x v="7"/>
    </i>
  </colItems>
  <dataFields count="8">
    <dataField name="Risque d'Existence" fld="2" subtotal="average" baseField="0" baseItem="0"/>
    <dataField name="Risque de Droits et Obligation" fld="3" subtotal="average" baseField="0" baseItem="0"/>
    <dataField name="Risque d'Exhaustivité" fld="4" subtotal="average" baseField="0" baseItem="0"/>
    <dataField name="Risque d'Evaluation et imputation" fld="5" subtotal="average" baseField="0" baseItem="0"/>
    <dataField name="Risque de Réalité" fld="6" subtotal="average" baseField="0" baseItem="0"/>
    <dataField name="Risque de Mesure" fld="7" subtotal="average" baseField="0" baseItem="0"/>
    <dataField name="Risque de Cut-off" fld="8" subtotal="average" baseField="0" baseItem="0"/>
    <dataField name="Risque de Classification" fld="9" subtotal="average"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Tableau croisé dynamique4" cacheId="3" applyNumberFormats="0" applyBorderFormats="0" applyFontFormats="0" applyPatternFormats="0" applyAlignmentFormats="0" applyWidthHeightFormats="1" dataCaption="Données" updatedVersion="3" minRefreshableVersion="3" showMemberPropertyTips="0" useAutoFormatting="1" itemPrintTitles="1" createdVersion="3" indent="0" compact="0" compactData="0" gridDropZones="1">
  <location ref="A100:I106" firstHeaderRow="1" firstDataRow="2" firstDataCol="1"/>
  <pivotFields count="10">
    <pivotField compact="0" outline="0" showAll="0" defaultSubtotal="0"/>
    <pivotField axis="axisRow" compact="0" outline="0" subtotalTop="0" showAll="0" includeNewItemsInFilter="1">
      <items count="5">
        <item x="3"/>
        <item x="0"/>
        <item x="1"/>
        <item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s>
  <rowFields count="1">
    <field x="1"/>
  </rowFields>
  <rowItems count="5">
    <i>
      <x/>
    </i>
    <i>
      <x v="1"/>
    </i>
    <i>
      <x v="2"/>
    </i>
    <i>
      <x v="3"/>
    </i>
    <i t="grand">
      <x/>
    </i>
  </rowItems>
  <colFields count="1">
    <field x="-2"/>
  </colFields>
  <colItems count="8">
    <i>
      <x/>
    </i>
    <i i="1">
      <x v="1"/>
    </i>
    <i i="2">
      <x v="2"/>
    </i>
    <i i="3">
      <x v="3"/>
    </i>
    <i i="4">
      <x v="4"/>
    </i>
    <i i="5">
      <x v="5"/>
    </i>
    <i i="6">
      <x v="6"/>
    </i>
    <i i="7">
      <x v="7"/>
    </i>
  </colItems>
  <dataFields count="8">
    <dataField name="Risque d'Existence" fld="2" subtotal="average" baseField="0" baseItem="0"/>
    <dataField name="Risque de Droits et Obligation" fld="3" subtotal="average" baseField="0" baseItem="0"/>
    <dataField name="Risque d'Exhaustivité" fld="4" subtotal="average" baseField="0" baseItem="0"/>
    <dataField name="Risque d'Evaluation et imputation" fld="5" subtotal="average" baseField="0" baseItem="0"/>
    <dataField name="Risque de Réalité" fld="6" subtotal="average" baseField="0" baseItem="0"/>
    <dataField name="Risque de Mesure" fld="7" subtotal="average" baseField="0" baseItem="0"/>
    <dataField name="Risque Cut-off" fld="8" subtotal="average" baseField="0" baseItem="0"/>
    <dataField name="Risque Classification" fld="9"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pageSetUpPr fitToPage="1"/>
  </sheetPr>
  <dimension ref="A1:I61"/>
  <sheetViews>
    <sheetView tabSelected="1" workbookViewId="0">
      <selection activeCell="I3" sqref="I3"/>
    </sheetView>
  </sheetViews>
  <sheetFormatPr baseColWidth="10" defaultRowHeight="12.75"/>
  <cols>
    <col min="1" max="1" width="6.85546875" style="112" customWidth="1"/>
    <col min="2" max="2" width="11.42578125" style="112"/>
    <col min="3" max="7" width="14.85546875" style="112" customWidth="1"/>
    <col min="8" max="8" width="11.42578125" style="112"/>
    <col min="9" max="9" width="25.85546875" style="112" customWidth="1"/>
    <col min="10" max="16384" width="11.42578125" style="112"/>
  </cols>
  <sheetData>
    <row r="1" spans="1:9" ht="27" thickBot="1">
      <c r="A1" s="248" t="s">
        <v>372</v>
      </c>
      <c r="B1" s="249"/>
      <c r="C1" s="249"/>
      <c r="D1" s="249"/>
      <c r="E1" s="249"/>
      <c r="F1" s="249"/>
      <c r="G1" s="250"/>
      <c r="I1" s="113" t="s">
        <v>373</v>
      </c>
    </row>
    <row r="2" spans="1:9">
      <c r="A2" s="114"/>
      <c r="B2" s="114"/>
      <c r="C2" s="114"/>
      <c r="D2" s="114"/>
      <c r="E2" s="114"/>
      <c r="F2" s="114"/>
      <c r="G2" s="114"/>
    </row>
    <row r="3" spans="1:9" ht="12.75" customHeight="1">
      <c r="A3" s="115" t="s">
        <v>374</v>
      </c>
      <c r="B3" s="114"/>
      <c r="C3" s="114"/>
      <c r="D3" s="114"/>
      <c r="E3" s="114"/>
      <c r="F3" s="114"/>
      <c r="G3" s="114"/>
      <c r="I3" s="116" t="s">
        <v>375</v>
      </c>
    </row>
    <row r="4" spans="1:9" ht="12.75" customHeight="1">
      <c r="A4" s="117" t="s">
        <v>376</v>
      </c>
      <c r="B4" s="114"/>
      <c r="C4" s="114"/>
      <c r="D4" s="114"/>
      <c r="E4" s="114"/>
      <c r="F4" s="114"/>
      <c r="G4" s="114"/>
      <c r="I4" s="116" t="s">
        <v>377</v>
      </c>
    </row>
    <row r="5" spans="1:9" ht="12.75" customHeight="1">
      <c r="A5" s="118" t="s">
        <v>378</v>
      </c>
      <c r="B5" s="114"/>
      <c r="C5" s="114"/>
      <c r="D5" s="114"/>
      <c r="E5" s="114"/>
      <c r="F5" s="114"/>
      <c r="G5" s="114"/>
      <c r="I5" s="116" t="s">
        <v>379</v>
      </c>
    </row>
    <row r="6" spans="1:9" ht="12.75" customHeight="1">
      <c r="A6" s="118" t="s">
        <v>380</v>
      </c>
      <c r="B6" s="114"/>
      <c r="C6" s="114"/>
      <c r="D6" s="114"/>
      <c r="E6" s="114"/>
      <c r="F6" s="114"/>
      <c r="G6" s="114"/>
      <c r="I6" s="116" t="s">
        <v>381</v>
      </c>
    </row>
    <row r="7" spans="1:9" ht="12.75" customHeight="1">
      <c r="A7" s="118"/>
      <c r="B7" s="114"/>
      <c r="C7" s="114"/>
      <c r="D7" s="114"/>
      <c r="E7" s="114"/>
      <c r="F7" s="114"/>
      <c r="G7" s="114"/>
      <c r="I7" s="116" t="s">
        <v>382</v>
      </c>
    </row>
    <row r="8" spans="1:9" ht="12.75" customHeight="1">
      <c r="A8" s="117" t="s">
        <v>383</v>
      </c>
      <c r="B8" s="114"/>
      <c r="C8" s="114"/>
      <c r="D8" s="114"/>
      <c r="E8" s="114"/>
      <c r="F8" s="114"/>
      <c r="G8" s="114"/>
      <c r="I8" s="116" t="s">
        <v>384</v>
      </c>
    </row>
    <row r="9" spans="1:9" ht="12.75" customHeight="1">
      <c r="A9" s="117" t="s">
        <v>385</v>
      </c>
      <c r="B9" s="114"/>
      <c r="C9" s="114"/>
      <c r="D9" s="114"/>
      <c r="E9" s="114"/>
      <c r="F9" s="114"/>
      <c r="G9" s="114"/>
      <c r="I9" s="116" t="s">
        <v>386</v>
      </c>
    </row>
    <row r="10" spans="1:9" ht="12.75" customHeight="1">
      <c r="A10" s="117" t="s">
        <v>387</v>
      </c>
      <c r="B10" s="114"/>
      <c r="C10" s="114"/>
      <c r="D10" s="114"/>
      <c r="E10" s="114"/>
      <c r="F10" s="114"/>
      <c r="G10" s="114"/>
      <c r="I10" s="116" t="s">
        <v>388</v>
      </c>
    </row>
    <row r="11" spans="1:9" ht="12.75" customHeight="1">
      <c r="A11" s="117" t="s">
        <v>389</v>
      </c>
      <c r="B11" s="114"/>
      <c r="C11" s="114"/>
      <c r="D11" s="114"/>
      <c r="E11" s="114"/>
      <c r="F11" s="114"/>
      <c r="G11" s="114"/>
      <c r="I11" s="119" t="s">
        <v>390</v>
      </c>
    </row>
    <row r="12" spans="1:9" ht="12.75" customHeight="1">
      <c r="A12" s="118"/>
      <c r="B12" s="114"/>
      <c r="C12" s="114"/>
      <c r="D12" s="114"/>
      <c r="E12" s="114"/>
      <c r="F12" s="114"/>
      <c r="G12" s="114"/>
      <c r="I12" s="116" t="s">
        <v>391</v>
      </c>
    </row>
    <row r="13" spans="1:9" ht="12.75" customHeight="1">
      <c r="A13" s="118"/>
      <c r="B13" s="118" t="s">
        <v>392</v>
      </c>
      <c r="C13" s="114"/>
      <c r="D13" s="114"/>
      <c r="E13" s="114"/>
      <c r="F13" s="114"/>
      <c r="G13" s="114"/>
      <c r="I13" s="116" t="s">
        <v>393</v>
      </c>
    </row>
    <row r="14" spans="1:9" ht="12.75" customHeight="1">
      <c r="A14" s="120"/>
      <c r="I14" s="116" t="s">
        <v>394</v>
      </c>
    </row>
    <row r="15" spans="1:9" ht="25.5" customHeight="1">
      <c r="B15" s="121" t="s">
        <v>193</v>
      </c>
      <c r="C15" s="122"/>
      <c r="D15" s="123"/>
      <c r="E15" s="123"/>
      <c r="F15" s="123"/>
      <c r="I15" s="116" t="s">
        <v>395</v>
      </c>
    </row>
    <row r="16" spans="1:9" ht="21.75" customHeight="1">
      <c r="B16" s="124" t="s">
        <v>196</v>
      </c>
      <c r="C16" s="125"/>
      <c r="D16" s="126"/>
      <c r="E16" s="126"/>
      <c r="F16" s="123"/>
      <c r="I16" s="116" t="s">
        <v>396</v>
      </c>
    </row>
    <row r="17" spans="1:9" ht="21.75" customHeight="1">
      <c r="B17" s="124" t="s">
        <v>197</v>
      </c>
      <c r="C17" s="127"/>
      <c r="D17" s="128"/>
      <c r="E17" s="126"/>
      <c r="F17" s="123"/>
      <c r="I17" s="116" t="s">
        <v>397</v>
      </c>
    </row>
    <row r="18" spans="1:9" ht="21.75" customHeight="1" thickBot="1">
      <c r="B18" s="124" t="s">
        <v>75</v>
      </c>
      <c r="C18" s="129"/>
      <c r="D18" s="130"/>
      <c r="E18" s="131"/>
      <c r="F18" s="132"/>
      <c r="I18" s="116" t="s">
        <v>398</v>
      </c>
    </row>
    <row r="19" spans="1:9" ht="12.75" customHeight="1">
      <c r="C19" s="133" t="s">
        <v>75</v>
      </c>
      <c r="D19" s="133" t="s">
        <v>199</v>
      </c>
      <c r="E19" s="133" t="s">
        <v>198</v>
      </c>
      <c r="F19" s="133"/>
      <c r="G19" s="134" t="s">
        <v>341</v>
      </c>
      <c r="I19" s="116" t="s">
        <v>399</v>
      </c>
    </row>
    <row r="20" spans="1:9" ht="12.75" customHeight="1">
      <c r="B20" s="135"/>
      <c r="C20" s="135"/>
      <c r="D20" s="135"/>
      <c r="E20" s="135"/>
      <c r="F20" s="135"/>
      <c r="G20" s="135"/>
    </row>
    <row r="21" spans="1:9">
      <c r="B21" s="136"/>
      <c r="C21" s="112" t="s">
        <v>342</v>
      </c>
      <c r="D21" s="137"/>
      <c r="E21" s="112" t="s">
        <v>343</v>
      </c>
      <c r="F21" s="138"/>
      <c r="G21" s="112" t="s">
        <v>344</v>
      </c>
    </row>
    <row r="23" spans="1:9" s="123" customFormat="1">
      <c r="B23" s="139"/>
      <c r="C23" s="139"/>
      <c r="D23" s="139"/>
      <c r="E23" s="139"/>
      <c r="F23" s="139"/>
      <c r="G23" s="139"/>
    </row>
    <row r="24" spans="1:9">
      <c r="A24" s="134" t="s">
        <v>400</v>
      </c>
    </row>
    <row r="25" spans="1:9" s="123" customFormat="1" ht="12.75" customHeight="1">
      <c r="B25" s="139"/>
      <c r="C25" s="139"/>
      <c r="D25" s="139"/>
      <c r="E25" s="139"/>
      <c r="F25" s="139"/>
      <c r="G25" s="139"/>
    </row>
    <row r="26" spans="1:9" ht="18">
      <c r="B26" s="251" t="s">
        <v>345</v>
      </c>
      <c r="C26" s="251"/>
      <c r="D26" s="251"/>
      <c r="E26" s="251"/>
      <c r="F26" s="251"/>
      <c r="G26" s="251"/>
    </row>
    <row r="27" spans="1:9" ht="12.75" customHeight="1"/>
    <row r="28" spans="1:9">
      <c r="D28" s="140" t="s">
        <v>346</v>
      </c>
      <c r="E28" s="140" t="s">
        <v>75</v>
      </c>
      <c r="F28" s="140" t="s">
        <v>197</v>
      </c>
      <c r="G28" s="140" t="s">
        <v>196</v>
      </c>
    </row>
    <row r="29" spans="1:9" ht="20.25" customHeight="1">
      <c r="B29" s="252" t="s">
        <v>347</v>
      </c>
      <c r="C29" s="252"/>
      <c r="D29" s="141" t="s">
        <v>348</v>
      </c>
      <c r="E29" s="142" t="s">
        <v>349</v>
      </c>
      <c r="F29" s="142" t="s">
        <v>350</v>
      </c>
      <c r="G29" s="142" t="s">
        <v>351</v>
      </c>
    </row>
    <row r="30" spans="1:9">
      <c r="B30" s="143"/>
      <c r="C30" s="143"/>
      <c r="D30" s="144"/>
      <c r="E30" s="144"/>
      <c r="F30" s="144"/>
      <c r="G30" s="144"/>
    </row>
    <row r="31" spans="1:9" ht="20.25" customHeight="1">
      <c r="B31" s="252" t="s">
        <v>352</v>
      </c>
      <c r="C31" s="252"/>
      <c r="D31" s="141" t="s">
        <v>401</v>
      </c>
      <c r="E31" s="141" t="s">
        <v>402</v>
      </c>
      <c r="F31" s="141" t="s">
        <v>403</v>
      </c>
      <c r="G31" s="141" t="s">
        <v>404</v>
      </c>
    </row>
    <row r="32" spans="1:9">
      <c r="B32" s="143"/>
      <c r="C32" s="143"/>
      <c r="D32" s="144"/>
      <c r="E32" s="144"/>
      <c r="F32" s="144"/>
      <c r="G32" s="144"/>
    </row>
    <row r="33" spans="1:7" ht="20.25" customHeight="1">
      <c r="B33" s="252" t="s">
        <v>353</v>
      </c>
      <c r="C33" s="252"/>
      <c r="D33" s="141" t="s">
        <v>405</v>
      </c>
      <c r="E33" s="141" t="s">
        <v>406</v>
      </c>
      <c r="F33" s="141" t="s">
        <v>407</v>
      </c>
      <c r="G33" s="141" t="s">
        <v>408</v>
      </c>
    </row>
    <row r="36" spans="1:7">
      <c r="A36" s="134" t="s">
        <v>409</v>
      </c>
    </row>
    <row r="38" spans="1:7">
      <c r="A38" s="134" t="s">
        <v>410</v>
      </c>
    </row>
    <row r="39" spans="1:7">
      <c r="B39" s="145" t="s">
        <v>411</v>
      </c>
    </row>
    <row r="40" spans="1:7">
      <c r="B40" s="145" t="s">
        <v>412</v>
      </c>
    </row>
    <row r="41" spans="1:7">
      <c r="B41" s="145" t="s">
        <v>413</v>
      </c>
    </row>
    <row r="42" spans="1:7">
      <c r="B42" s="145" t="s">
        <v>414</v>
      </c>
    </row>
    <row r="43" spans="1:7">
      <c r="B43" s="145" t="s">
        <v>415</v>
      </c>
    </row>
    <row r="44" spans="1:7">
      <c r="B44" s="145" t="s">
        <v>416</v>
      </c>
    </row>
    <row r="45" spans="1:7">
      <c r="B45" s="146" t="s">
        <v>417</v>
      </c>
    </row>
    <row r="46" spans="1:7">
      <c r="B46" s="145" t="s">
        <v>418</v>
      </c>
    </row>
    <row r="47" spans="1:7">
      <c r="B47" s="147" t="s">
        <v>419</v>
      </c>
    </row>
    <row r="49" spans="1:8">
      <c r="A49" s="146" t="s">
        <v>420</v>
      </c>
    </row>
    <row r="50" spans="1:8">
      <c r="A50" s="146" t="s">
        <v>421</v>
      </c>
    </row>
    <row r="51" spans="1:8">
      <c r="A51" s="146" t="s">
        <v>422</v>
      </c>
    </row>
    <row r="52" spans="1:8">
      <c r="A52" s="146" t="s">
        <v>423</v>
      </c>
    </row>
    <row r="53" spans="1:8">
      <c r="A53" s="146"/>
    </row>
    <row r="54" spans="1:8">
      <c r="A54" s="146" t="s">
        <v>424</v>
      </c>
    </row>
    <row r="55" spans="1:8">
      <c r="A55" s="146" t="s">
        <v>425</v>
      </c>
    </row>
    <row r="56" spans="1:8">
      <c r="A56" s="146" t="s">
        <v>426</v>
      </c>
    </row>
    <row r="57" spans="1:8">
      <c r="A57" s="247" t="s">
        <v>427</v>
      </c>
      <c r="B57" s="247"/>
      <c r="C57" s="247"/>
      <c r="D57" s="247"/>
      <c r="E57" s="247"/>
      <c r="F57" s="247"/>
      <c r="G57" s="247"/>
      <c r="H57" s="247"/>
    </row>
    <row r="58" spans="1:8">
      <c r="A58" s="148"/>
      <c r="B58" s="148"/>
      <c r="C58" s="148"/>
      <c r="D58" s="148"/>
      <c r="E58" s="148"/>
      <c r="F58" s="148"/>
      <c r="G58" s="148"/>
      <c r="H58" s="148"/>
    </row>
    <row r="59" spans="1:8">
      <c r="A59" s="149" t="s">
        <v>428</v>
      </c>
    </row>
    <row r="60" spans="1:8">
      <c r="A60" s="149" t="s">
        <v>429</v>
      </c>
    </row>
    <row r="61" spans="1:8">
      <c r="A61" s="149" t="s">
        <v>430</v>
      </c>
    </row>
  </sheetData>
  <sheetProtection password="C7B1" sheet="1" objects="1" scenarios="1" selectLockedCells="1"/>
  <mergeCells count="6">
    <mergeCell ref="A57:H57"/>
    <mergeCell ref="A1:G1"/>
    <mergeCell ref="B26:G26"/>
    <mergeCell ref="B29:C29"/>
    <mergeCell ref="B31:C31"/>
    <mergeCell ref="B33:C33"/>
  </mergeCells>
  <printOptions horizontalCentered="1"/>
  <pageMargins left="0.19685039370078741" right="0.19685039370078741" top="0.78740157480314965" bottom="0.78740157480314965" header="0.39370078740157483" footer="0.11811023622047245"/>
  <pageSetup paperSize="9" scale="85" orientation="portrait" r:id="rId1"/>
  <headerFooter alignWithMargins="0">
    <oddHeader>&amp;L&amp;"Verdana,Gras"&amp;F&amp;R&amp;"Arial,Italique"Page &amp;P / &amp;N</oddHeader>
    <oddFooter>&amp;LDROITS RESERVES A JF MALLEN&amp;R&amp;"Arial,Italique"&amp;8Editée le &amp;D
à &amp;T</oddFooter>
  </headerFooter>
</worksheet>
</file>

<file path=xl/worksheets/sheet2.xml><?xml version="1.0" encoding="utf-8"?>
<worksheet xmlns="http://schemas.openxmlformats.org/spreadsheetml/2006/main" xmlns:r="http://schemas.openxmlformats.org/officeDocument/2006/relationships">
  <sheetPr codeName="Feuil2"/>
  <dimension ref="A1:J267"/>
  <sheetViews>
    <sheetView workbookViewId="0">
      <selection activeCell="A3" activeCellId="1" sqref="A2 A3:A19"/>
    </sheetView>
  </sheetViews>
  <sheetFormatPr baseColWidth="10" defaultRowHeight="12.75"/>
  <cols>
    <col min="1" max="1" width="16.7109375" style="112" customWidth="1"/>
    <col min="2" max="10" width="12" style="112" customWidth="1"/>
    <col min="11" max="11" width="13.140625" style="112" customWidth="1"/>
    <col min="12" max="46" width="33.140625" style="112" customWidth="1"/>
    <col min="47" max="47" width="22.7109375" style="112" customWidth="1"/>
    <col min="48" max="48" width="22.28515625" style="112" customWidth="1"/>
    <col min="49" max="49" width="24.85546875" style="112" customWidth="1"/>
    <col min="50" max="50" width="32.7109375" style="112" customWidth="1"/>
    <col min="51" max="51" width="34.7109375" style="112" customWidth="1"/>
    <col min="52" max="52" width="24.7109375" style="112" customWidth="1"/>
    <col min="53" max="53" width="17.28515625" style="112" customWidth="1"/>
    <col min="54" max="54" width="23.140625" style="112" customWidth="1"/>
    <col min="55" max="55" width="37.85546875" style="112" customWidth="1"/>
    <col min="56" max="16384" width="11.42578125" style="112"/>
  </cols>
  <sheetData>
    <row r="1" spans="1:10" ht="13.5" thickBot="1"/>
    <row r="2" spans="1:10" ht="40.5" customHeight="1" thickBot="1">
      <c r="A2" s="150" t="s">
        <v>361</v>
      </c>
      <c r="B2" s="151" t="s">
        <v>362</v>
      </c>
      <c r="C2" s="152" t="s">
        <v>363</v>
      </c>
      <c r="D2" s="152" t="s">
        <v>364</v>
      </c>
      <c r="E2" s="152" t="s">
        <v>365</v>
      </c>
      <c r="F2" s="152" t="s">
        <v>366</v>
      </c>
      <c r="G2" s="152" t="s">
        <v>367</v>
      </c>
      <c r="H2" s="152" t="s">
        <v>368</v>
      </c>
      <c r="I2" s="152" t="s">
        <v>369</v>
      </c>
      <c r="J2" s="153" t="s">
        <v>370</v>
      </c>
    </row>
    <row r="3" spans="1:10" ht="25.5">
      <c r="A3" s="154" t="str">
        <f>Notice!I3</f>
        <v>COMPTES ANNUELS ANNEXES</v>
      </c>
      <c r="B3" s="155">
        <f t="shared" ref="B3:J18" si="0">IF(B251=0,0,ROUND(B226/B251,0))</f>
        <v>0</v>
      </c>
      <c r="C3" s="156">
        <f t="shared" si="0"/>
        <v>0</v>
      </c>
      <c r="D3" s="156">
        <f t="shared" si="0"/>
        <v>0</v>
      </c>
      <c r="E3" s="156">
        <f t="shared" si="0"/>
        <v>0</v>
      </c>
      <c r="F3" s="156">
        <f t="shared" si="0"/>
        <v>0</v>
      </c>
      <c r="G3" s="156">
        <f t="shared" si="0"/>
        <v>0</v>
      </c>
      <c r="H3" s="156">
        <f t="shared" si="0"/>
        <v>0</v>
      </c>
      <c r="I3" s="156">
        <f t="shared" si="0"/>
        <v>0</v>
      </c>
      <c r="J3" s="157">
        <f t="shared" si="0"/>
        <v>0</v>
      </c>
    </row>
    <row r="4" spans="1:10">
      <c r="A4" s="158" t="str">
        <f>Notice!I4</f>
        <v>VENTES CLIENTS</v>
      </c>
      <c r="B4" s="159">
        <f t="shared" si="0"/>
        <v>1</v>
      </c>
      <c r="C4" s="160">
        <f t="shared" si="0"/>
        <v>2</v>
      </c>
      <c r="D4" s="160">
        <f t="shared" si="0"/>
        <v>3</v>
      </c>
      <c r="E4" s="160">
        <f t="shared" si="0"/>
        <v>3</v>
      </c>
      <c r="F4" s="160">
        <f t="shared" si="0"/>
        <v>3</v>
      </c>
      <c r="G4" s="160">
        <f t="shared" si="0"/>
        <v>2</v>
      </c>
      <c r="H4" s="160">
        <f t="shared" si="0"/>
        <v>1</v>
      </c>
      <c r="I4" s="160">
        <f t="shared" si="0"/>
        <v>1</v>
      </c>
      <c r="J4" s="161">
        <f t="shared" si="0"/>
        <v>0</v>
      </c>
    </row>
    <row r="5" spans="1:10">
      <c r="A5" s="158" t="str">
        <f>Notice!I5</f>
        <v>STOCKS</v>
      </c>
      <c r="B5" s="159">
        <f t="shared" si="0"/>
        <v>0</v>
      </c>
      <c r="C5" s="160">
        <f t="shared" si="0"/>
        <v>0</v>
      </c>
      <c r="D5" s="160">
        <f t="shared" si="0"/>
        <v>0</v>
      </c>
      <c r="E5" s="160">
        <f t="shared" si="0"/>
        <v>0</v>
      </c>
      <c r="F5" s="160">
        <f t="shared" si="0"/>
        <v>0</v>
      </c>
      <c r="G5" s="160">
        <f t="shared" si="0"/>
        <v>0</v>
      </c>
      <c r="H5" s="160">
        <f t="shared" si="0"/>
        <v>0</v>
      </c>
      <c r="I5" s="160">
        <f t="shared" si="0"/>
        <v>0</v>
      </c>
      <c r="J5" s="161">
        <f t="shared" si="0"/>
        <v>0</v>
      </c>
    </row>
    <row r="6" spans="1:10" ht="25.5">
      <c r="A6" s="158" t="str">
        <f>Notice!I6</f>
        <v>IMMOS CORP &amp; INCORP</v>
      </c>
      <c r="B6" s="159">
        <f t="shared" si="0"/>
        <v>0</v>
      </c>
      <c r="C6" s="160">
        <f t="shared" si="0"/>
        <v>0</v>
      </c>
      <c r="D6" s="160">
        <f t="shared" si="0"/>
        <v>0</v>
      </c>
      <c r="E6" s="160">
        <f t="shared" si="0"/>
        <v>0</v>
      </c>
      <c r="F6" s="160">
        <f t="shared" si="0"/>
        <v>0</v>
      </c>
      <c r="G6" s="160">
        <f t="shared" si="0"/>
        <v>0</v>
      </c>
      <c r="H6" s="160">
        <f t="shared" si="0"/>
        <v>0</v>
      </c>
      <c r="I6" s="160">
        <f t="shared" si="0"/>
        <v>0</v>
      </c>
      <c r="J6" s="161">
        <f t="shared" si="0"/>
        <v>0</v>
      </c>
    </row>
    <row r="7" spans="1:10">
      <c r="A7" s="158" t="str">
        <f>Notice!I7</f>
        <v>TRESORERIE</v>
      </c>
      <c r="B7" s="159">
        <f t="shared" si="0"/>
        <v>0</v>
      </c>
      <c r="C7" s="160">
        <f t="shared" si="0"/>
        <v>0</v>
      </c>
      <c r="D7" s="160">
        <f t="shared" si="0"/>
        <v>0</v>
      </c>
      <c r="E7" s="160">
        <f t="shared" si="0"/>
        <v>0</v>
      </c>
      <c r="F7" s="160">
        <f t="shared" si="0"/>
        <v>0</v>
      </c>
      <c r="G7" s="160">
        <f t="shared" si="0"/>
        <v>0</v>
      </c>
      <c r="H7" s="160">
        <f t="shared" si="0"/>
        <v>0</v>
      </c>
      <c r="I7" s="160">
        <f t="shared" si="0"/>
        <v>0</v>
      </c>
      <c r="J7" s="161">
        <f t="shared" si="0"/>
        <v>0</v>
      </c>
    </row>
    <row r="8" spans="1:10">
      <c r="A8" s="158" t="str">
        <f>Notice!I8</f>
        <v>IMMOS FIN</v>
      </c>
      <c r="B8" s="159">
        <f t="shared" si="0"/>
        <v>0</v>
      </c>
      <c r="C8" s="160">
        <f t="shared" si="0"/>
        <v>0</v>
      </c>
      <c r="D8" s="160">
        <f t="shared" si="0"/>
        <v>0</v>
      </c>
      <c r="E8" s="160">
        <f t="shared" si="0"/>
        <v>0</v>
      </c>
      <c r="F8" s="160">
        <f t="shared" si="0"/>
        <v>0</v>
      </c>
      <c r="G8" s="160">
        <f t="shared" si="0"/>
        <v>0</v>
      </c>
      <c r="H8" s="160">
        <f t="shared" si="0"/>
        <v>0</v>
      </c>
      <c r="I8" s="160">
        <f t="shared" si="0"/>
        <v>0</v>
      </c>
      <c r="J8" s="161">
        <f t="shared" si="0"/>
        <v>0</v>
      </c>
    </row>
    <row r="9" spans="1:10">
      <c r="A9" s="158" t="str">
        <f>Notice!I9</f>
        <v>ACHATS FOURNIS.</v>
      </c>
      <c r="B9" s="159">
        <f t="shared" si="0"/>
        <v>0</v>
      </c>
      <c r="C9" s="160">
        <f t="shared" si="0"/>
        <v>0</v>
      </c>
      <c r="D9" s="160">
        <f t="shared" si="0"/>
        <v>0</v>
      </c>
      <c r="E9" s="160">
        <f t="shared" si="0"/>
        <v>0</v>
      </c>
      <c r="F9" s="160">
        <f t="shared" si="0"/>
        <v>0</v>
      </c>
      <c r="G9" s="160">
        <f t="shared" si="0"/>
        <v>0</v>
      </c>
      <c r="H9" s="160">
        <f t="shared" si="0"/>
        <v>0</v>
      </c>
      <c r="I9" s="160">
        <f t="shared" si="0"/>
        <v>0</v>
      </c>
      <c r="J9" s="161">
        <f t="shared" si="0"/>
        <v>0</v>
      </c>
    </row>
    <row r="10" spans="1:10">
      <c r="A10" s="158" t="str">
        <f>Notice!I10</f>
        <v>PERSONNEL</v>
      </c>
      <c r="B10" s="159">
        <f t="shared" si="0"/>
        <v>0</v>
      </c>
      <c r="C10" s="160">
        <f t="shared" si="0"/>
        <v>0</v>
      </c>
      <c r="D10" s="160">
        <f t="shared" si="0"/>
        <v>0</v>
      </c>
      <c r="E10" s="160">
        <f t="shared" si="0"/>
        <v>0</v>
      </c>
      <c r="F10" s="160">
        <f t="shared" si="0"/>
        <v>0</v>
      </c>
      <c r="G10" s="160">
        <f t="shared" si="0"/>
        <v>0</v>
      </c>
      <c r="H10" s="160">
        <f t="shared" si="0"/>
        <v>0</v>
      </c>
      <c r="I10" s="160">
        <f t="shared" si="0"/>
        <v>0</v>
      </c>
      <c r="J10" s="161">
        <f t="shared" si="0"/>
        <v>0</v>
      </c>
    </row>
    <row r="11" spans="1:10" ht="25.5">
      <c r="A11" s="158" t="str">
        <f>Notice!I11</f>
        <v>EMPRUNTS &amp; DETTES</v>
      </c>
      <c r="B11" s="159">
        <f t="shared" si="0"/>
        <v>0</v>
      </c>
      <c r="C11" s="160">
        <f t="shared" si="0"/>
        <v>0</v>
      </c>
      <c r="D11" s="160">
        <f t="shared" si="0"/>
        <v>0</v>
      </c>
      <c r="E11" s="160">
        <f t="shared" si="0"/>
        <v>0</v>
      </c>
      <c r="F11" s="160">
        <f t="shared" si="0"/>
        <v>0</v>
      </c>
      <c r="G11" s="160">
        <f t="shared" si="0"/>
        <v>0</v>
      </c>
      <c r="H11" s="160">
        <f t="shared" si="0"/>
        <v>0</v>
      </c>
      <c r="I11" s="160">
        <f t="shared" si="0"/>
        <v>0</v>
      </c>
      <c r="J11" s="161">
        <f t="shared" si="0"/>
        <v>0</v>
      </c>
    </row>
    <row r="12" spans="1:10">
      <c r="A12" s="158" t="str">
        <f>Notice!I12</f>
        <v>FONDS PROPRES</v>
      </c>
      <c r="B12" s="159">
        <f t="shared" si="0"/>
        <v>0</v>
      </c>
      <c r="C12" s="160">
        <f t="shared" si="0"/>
        <v>0</v>
      </c>
      <c r="D12" s="160">
        <f t="shared" si="0"/>
        <v>0</v>
      </c>
      <c r="E12" s="160">
        <f t="shared" si="0"/>
        <v>0</v>
      </c>
      <c r="F12" s="160">
        <f t="shared" si="0"/>
        <v>0</v>
      </c>
      <c r="G12" s="160">
        <f t="shared" si="0"/>
        <v>0</v>
      </c>
      <c r="H12" s="160">
        <f t="shared" si="0"/>
        <v>0</v>
      </c>
      <c r="I12" s="160">
        <f t="shared" si="0"/>
        <v>0</v>
      </c>
      <c r="J12" s="161">
        <f t="shared" si="0"/>
        <v>0</v>
      </c>
    </row>
    <row r="13" spans="1:10">
      <c r="A13" s="158" t="str">
        <f>Notice!I13</f>
        <v>PROVISIONS</v>
      </c>
      <c r="B13" s="159">
        <f t="shared" si="0"/>
        <v>0</v>
      </c>
      <c r="C13" s="160">
        <f t="shared" si="0"/>
        <v>0</v>
      </c>
      <c r="D13" s="160">
        <f t="shared" si="0"/>
        <v>0</v>
      </c>
      <c r="E13" s="160">
        <f t="shared" si="0"/>
        <v>0</v>
      </c>
      <c r="F13" s="160">
        <f t="shared" si="0"/>
        <v>0</v>
      </c>
      <c r="G13" s="160">
        <f t="shared" si="0"/>
        <v>0</v>
      </c>
      <c r="H13" s="160">
        <f t="shared" si="0"/>
        <v>0</v>
      </c>
      <c r="I13" s="160">
        <f t="shared" si="0"/>
        <v>0</v>
      </c>
      <c r="J13" s="161">
        <f t="shared" si="0"/>
        <v>0</v>
      </c>
    </row>
    <row r="14" spans="1:10">
      <c r="A14" s="158" t="str">
        <f>Notice!I14</f>
        <v>IMPÔTS &amp; TAXES</v>
      </c>
      <c r="B14" s="159">
        <f t="shared" si="0"/>
        <v>0</v>
      </c>
      <c r="C14" s="160">
        <f t="shared" si="0"/>
        <v>0</v>
      </c>
      <c r="D14" s="160">
        <f t="shared" si="0"/>
        <v>0</v>
      </c>
      <c r="E14" s="160">
        <f t="shared" si="0"/>
        <v>0</v>
      </c>
      <c r="F14" s="160">
        <f t="shared" si="0"/>
        <v>0</v>
      </c>
      <c r="G14" s="160">
        <f t="shared" si="0"/>
        <v>0</v>
      </c>
      <c r="H14" s="160">
        <f t="shared" si="0"/>
        <v>0</v>
      </c>
      <c r="I14" s="160">
        <f t="shared" si="0"/>
        <v>0</v>
      </c>
      <c r="J14" s="161">
        <f t="shared" si="0"/>
        <v>0</v>
      </c>
    </row>
    <row r="15" spans="1:10">
      <c r="A15" s="158" t="str">
        <f>Notice!I15</f>
        <v>AUTRES ACTIFS</v>
      </c>
      <c r="B15" s="159">
        <f t="shared" si="0"/>
        <v>0</v>
      </c>
      <c r="C15" s="160">
        <f t="shared" si="0"/>
        <v>0</v>
      </c>
      <c r="D15" s="160">
        <f t="shared" si="0"/>
        <v>0</v>
      </c>
      <c r="E15" s="160">
        <f t="shared" si="0"/>
        <v>0</v>
      </c>
      <c r="F15" s="160">
        <f t="shared" si="0"/>
        <v>0</v>
      </c>
      <c r="G15" s="160">
        <f t="shared" si="0"/>
        <v>0</v>
      </c>
      <c r="H15" s="160">
        <f t="shared" si="0"/>
        <v>0</v>
      </c>
      <c r="I15" s="160">
        <f t="shared" si="0"/>
        <v>0</v>
      </c>
      <c r="J15" s="161">
        <f t="shared" si="0"/>
        <v>0</v>
      </c>
    </row>
    <row r="16" spans="1:10">
      <c r="A16" s="158" t="str">
        <f>Notice!I16</f>
        <v>AUTRES PASSIFS</v>
      </c>
      <c r="B16" s="159">
        <f t="shared" si="0"/>
        <v>0</v>
      </c>
      <c r="C16" s="160">
        <f t="shared" si="0"/>
        <v>0</v>
      </c>
      <c r="D16" s="160">
        <f t="shared" si="0"/>
        <v>0</v>
      </c>
      <c r="E16" s="160">
        <f t="shared" si="0"/>
        <v>0</v>
      </c>
      <c r="F16" s="160">
        <f t="shared" si="0"/>
        <v>0</v>
      </c>
      <c r="G16" s="160">
        <f t="shared" si="0"/>
        <v>0</v>
      </c>
      <c r="H16" s="160">
        <f t="shared" si="0"/>
        <v>0</v>
      </c>
      <c r="I16" s="160">
        <f t="shared" si="0"/>
        <v>0</v>
      </c>
      <c r="J16" s="161">
        <f t="shared" si="0"/>
        <v>0</v>
      </c>
    </row>
    <row r="17" spans="1:10" ht="25.5">
      <c r="A17" s="158" t="str">
        <f>Notice!I17</f>
        <v>AUTRES PDTS &amp; CHARGES</v>
      </c>
      <c r="B17" s="159">
        <f t="shared" si="0"/>
        <v>0</v>
      </c>
      <c r="C17" s="160">
        <f t="shared" si="0"/>
        <v>0</v>
      </c>
      <c r="D17" s="160">
        <f t="shared" si="0"/>
        <v>0</v>
      </c>
      <c r="E17" s="160">
        <f t="shared" si="0"/>
        <v>0</v>
      </c>
      <c r="F17" s="160">
        <f t="shared" si="0"/>
        <v>0</v>
      </c>
      <c r="G17" s="160">
        <f t="shared" si="0"/>
        <v>0</v>
      </c>
      <c r="H17" s="160">
        <f t="shared" si="0"/>
        <v>0</v>
      </c>
      <c r="I17" s="160">
        <f t="shared" si="0"/>
        <v>0</v>
      </c>
      <c r="J17" s="161">
        <f t="shared" si="0"/>
        <v>0</v>
      </c>
    </row>
    <row r="18" spans="1:10">
      <c r="A18" s="158" t="str">
        <f>Notice!I18</f>
        <v>INTERCO CCT</v>
      </c>
      <c r="B18" s="159">
        <f t="shared" si="0"/>
        <v>0</v>
      </c>
      <c r="C18" s="160">
        <f t="shared" si="0"/>
        <v>0</v>
      </c>
      <c r="D18" s="160">
        <f t="shared" si="0"/>
        <v>0</v>
      </c>
      <c r="E18" s="160">
        <f t="shared" si="0"/>
        <v>0</v>
      </c>
      <c r="F18" s="160">
        <f t="shared" si="0"/>
        <v>0</v>
      </c>
      <c r="G18" s="160">
        <f t="shared" si="0"/>
        <v>0</v>
      </c>
      <c r="H18" s="160">
        <f t="shared" si="0"/>
        <v>0</v>
      </c>
      <c r="I18" s="160">
        <f t="shared" si="0"/>
        <v>0</v>
      </c>
      <c r="J18" s="161">
        <f t="shared" si="0"/>
        <v>0</v>
      </c>
    </row>
    <row r="19" spans="1:10" ht="13.5" thickBot="1">
      <c r="A19" s="162" t="str">
        <f>Notice!I19</f>
        <v>LIASSE CONSO</v>
      </c>
      <c r="B19" s="163">
        <f t="shared" ref="B19:J19" si="1">IF(B267=0,0,ROUND(B242/B267,0))</f>
        <v>0</v>
      </c>
      <c r="C19" s="164">
        <f t="shared" si="1"/>
        <v>0</v>
      </c>
      <c r="D19" s="164">
        <f t="shared" si="1"/>
        <v>0</v>
      </c>
      <c r="E19" s="164">
        <f t="shared" si="1"/>
        <v>0</v>
      </c>
      <c r="F19" s="164">
        <f t="shared" si="1"/>
        <v>0</v>
      </c>
      <c r="G19" s="164">
        <f t="shared" si="1"/>
        <v>0</v>
      </c>
      <c r="H19" s="164">
        <f t="shared" si="1"/>
        <v>0</v>
      </c>
      <c r="I19" s="164">
        <f t="shared" si="1"/>
        <v>0</v>
      </c>
      <c r="J19" s="165">
        <f t="shared" si="1"/>
        <v>0</v>
      </c>
    </row>
    <row r="22" spans="1:10">
      <c r="A22" s="146"/>
    </row>
    <row r="25" spans="1:10">
      <c r="A25" s="230"/>
      <c r="B25" s="231" t="s">
        <v>431</v>
      </c>
      <c r="C25" s="232"/>
      <c r="D25" s="232"/>
      <c r="E25" s="232"/>
      <c r="F25" s="232"/>
      <c r="G25" s="232"/>
      <c r="H25" s="232"/>
      <c r="I25" s="232"/>
      <c r="J25" s="233"/>
    </row>
    <row r="26" spans="1:10">
      <c r="A26" s="231" t="s">
        <v>361</v>
      </c>
      <c r="B26" s="230" t="s">
        <v>432</v>
      </c>
      <c r="C26" s="234" t="s">
        <v>433</v>
      </c>
      <c r="D26" s="234" t="s">
        <v>434</v>
      </c>
      <c r="E26" s="234" t="s">
        <v>435</v>
      </c>
      <c r="F26" s="234" t="s">
        <v>436</v>
      </c>
      <c r="G26" s="234" t="s">
        <v>437</v>
      </c>
      <c r="H26" s="234" t="s">
        <v>438</v>
      </c>
      <c r="I26" s="234" t="s">
        <v>439</v>
      </c>
      <c r="J26" s="235" t="s">
        <v>440</v>
      </c>
    </row>
    <row r="27" spans="1:10">
      <c r="A27" s="230" t="s">
        <v>375</v>
      </c>
      <c r="B27" s="236"/>
      <c r="C27" s="237"/>
      <c r="D27" s="237"/>
      <c r="E27" s="237"/>
      <c r="F27" s="237"/>
      <c r="G27" s="237"/>
      <c r="H27" s="237"/>
      <c r="I27" s="237"/>
      <c r="J27" s="238"/>
    </row>
    <row r="28" spans="1:10">
      <c r="A28" s="239" t="s">
        <v>393</v>
      </c>
      <c r="B28" s="240"/>
      <c r="C28" s="241"/>
      <c r="D28" s="241"/>
      <c r="E28" s="241"/>
      <c r="F28" s="241"/>
      <c r="G28" s="241"/>
      <c r="H28" s="241"/>
      <c r="I28" s="241"/>
      <c r="J28" s="242"/>
    </row>
    <row r="29" spans="1:10">
      <c r="A29" s="239" t="s">
        <v>377</v>
      </c>
      <c r="B29" s="240"/>
      <c r="C29" s="241"/>
      <c r="D29" s="241"/>
      <c r="E29" s="241"/>
      <c r="F29" s="241"/>
      <c r="G29" s="241"/>
      <c r="H29" s="241"/>
      <c r="I29" s="241"/>
      <c r="J29" s="242"/>
    </row>
    <row r="30" spans="1:10">
      <c r="A30" s="239" t="s">
        <v>441</v>
      </c>
      <c r="B30" s="240"/>
      <c r="C30" s="241"/>
      <c r="D30" s="241"/>
      <c r="E30" s="241"/>
      <c r="F30" s="241"/>
      <c r="G30" s="241"/>
      <c r="H30" s="241"/>
      <c r="I30" s="241"/>
      <c r="J30" s="242"/>
    </row>
    <row r="31" spans="1:10">
      <c r="A31" s="239" t="s">
        <v>379</v>
      </c>
      <c r="B31" s="240"/>
      <c r="C31" s="241"/>
      <c r="D31" s="241"/>
      <c r="E31" s="241"/>
      <c r="F31" s="241"/>
      <c r="G31" s="241"/>
      <c r="H31" s="241"/>
      <c r="I31" s="241"/>
      <c r="J31" s="242"/>
    </row>
    <row r="32" spans="1:10">
      <c r="A32" s="239" t="s">
        <v>388</v>
      </c>
      <c r="B32" s="240"/>
      <c r="C32" s="241"/>
      <c r="D32" s="241"/>
      <c r="E32" s="241"/>
      <c r="F32" s="241"/>
      <c r="G32" s="241"/>
      <c r="H32" s="241"/>
      <c r="I32" s="241"/>
      <c r="J32" s="242"/>
    </row>
    <row r="33" spans="1:10">
      <c r="A33" s="239" t="s">
        <v>381</v>
      </c>
      <c r="B33" s="240"/>
      <c r="C33" s="241"/>
      <c r="D33" s="241"/>
      <c r="E33" s="241"/>
      <c r="F33" s="241"/>
      <c r="G33" s="241"/>
      <c r="H33" s="241"/>
      <c r="I33" s="241"/>
      <c r="J33" s="242"/>
    </row>
    <row r="34" spans="1:10">
      <c r="A34" s="239" t="s">
        <v>386</v>
      </c>
      <c r="B34" s="240"/>
      <c r="C34" s="241"/>
      <c r="D34" s="241"/>
      <c r="E34" s="241"/>
      <c r="F34" s="241"/>
      <c r="G34" s="241"/>
      <c r="H34" s="241"/>
      <c r="I34" s="241"/>
      <c r="J34" s="242"/>
    </row>
    <row r="35" spans="1:10">
      <c r="A35" s="239" t="s">
        <v>382</v>
      </c>
      <c r="B35" s="240"/>
      <c r="C35" s="241"/>
      <c r="D35" s="241"/>
      <c r="E35" s="241"/>
      <c r="F35" s="241"/>
      <c r="G35" s="241"/>
      <c r="H35" s="241"/>
      <c r="I35" s="241"/>
      <c r="J35" s="242"/>
    </row>
    <row r="36" spans="1:10">
      <c r="A36" s="243" t="s">
        <v>442</v>
      </c>
      <c r="B36" s="244"/>
      <c r="C36" s="245"/>
      <c r="D36" s="245"/>
      <c r="E36" s="245"/>
      <c r="F36" s="245"/>
      <c r="G36" s="245"/>
      <c r="H36" s="245"/>
      <c r="I36" s="245"/>
      <c r="J36" s="246"/>
    </row>
    <row r="50" spans="1:10">
      <c r="A50" s="230"/>
      <c r="B50" s="231" t="s">
        <v>431</v>
      </c>
      <c r="C50" s="232"/>
      <c r="D50" s="232"/>
      <c r="E50" s="232"/>
      <c r="F50" s="232"/>
      <c r="G50" s="232"/>
      <c r="H50" s="232"/>
      <c r="I50" s="233"/>
      <c r="J50"/>
    </row>
    <row r="51" spans="1:10">
      <c r="A51" s="231" t="s">
        <v>361</v>
      </c>
      <c r="B51" s="230" t="s">
        <v>432</v>
      </c>
      <c r="C51" s="234" t="s">
        <v>433</v>
      </c>
      <c r="D51" s="234" t="s">
        <v>434</v>
      </c>
      <c r="E51" s="234" t="s">
        <v>435</v>
      </c>
      <c r="F51" s="234" t="s">
        <v>436</v>
      </c>
      <c r="G51" s="234" t="s">
        <v>437</v>
      </c>
      <c r="H51" s="234" t="s">
        <v>443</v>
      </c>
      <c r="I51" s="235" t="s">
        <v>444</v>
      </c>
      <c r="J51"/>
    </row>
    <row r="52" spans="1:10">
      <c r="A52" s="230" t="s">
        <v>393</v>
      </c>
      <c r="B52" s="236"/>
      <c r="C52" s="237"/>
      <c r="D52" s="237"/>
      <c r="E52" s="237"/>
      <c r="F52" s="237"/>
      <c r="G52" s="237"/>
      <c r="H52" s="237"/>
      <c r="I52" s="238"/>
      <c r="J52"/>
    </row>
    <row r="53" spans="1:10">
      <c r="A53" s="239" t="s">
        <v>441</v>
      </c>
      <c r="B53" s="240"/>
      <c r="C53" s="241"/>
      <c r="D53" s="241"/>
      <c r="E53" s="241"/>
      <c r="F53" s="241"/>
      <c r="G53" s="241"/>
      <c r="H53" s="241"/>
      <c r="I53" s="242"/>
      <c r="J53"/>
    </row>
    <row r="54" spans="1:10">
      <c r="A54" s="239" t="s">
        <v>377</v>
      </c>
      <c r="B54" s="240">
        <v>1</v>
      </c>
      <c r="C54" s="241">
        <v>2</v>
      </c>
      <c r="D54" s="241">
        <v>3</v>
      </c>
      <c r="E54" s="241">
        <v>3</v>
      </c>
      <c r="F54" s="241">
        <v>3</v>
      </c>
      <c r="G54" s="241">
        <v>2</v>
      </c>
      <c r="H54" s="241">
        <v>1</v>
      </c>
      <c r="I54" s="242">
        <v>1</v>
      </c>
      <c r="J54"/>
    </row>
    <row r="55" spans="1:10">
      <c r="A55" s="239" t="s">
        <v>379</v>
      </c>
      <c r="B55" s="240"/>
      <c r="C55" s="241"/>
      <c r="D55" s="241"/>
      <c r="E55" s="241"/>
      <c r="F55" s="241"/>
      <c r="G55" s="241"/>
      <c r="H55" s="241"/>
      <c r="I55" s="242"/>
      <c r="J55"/>
    </row>
    <row r="56" spans="1:10">
      <c r="A56" s="239" t="s">
        <v>386</v>
      </c>
      <c r="B56" s="240"/>
      <c r="C56" s="241"/>
      <c r="D56" s="241"/>
      <c r="E56" s="241"/>
      <c r="F56" s="241"/>
      <c r="G56" s="241"/>
      <c r="H56" s="241"/>
      <c r="I56" s="242"/>
      <c r="J56"/>
    </row>
    <row r="57" spans="1:10">
      <c r="A57" s="243" t="s">
        <v>442</v>
      </c>
      <c r="B57" s="244">
        <v>1</v>
      </c>
      <c r="C57" s="245">
        <v>2</v>
      </c>
      <c r="D57" s="245">
        <v>3</v>
      </c>
      <c r="E57" s="245">
        <v>3</v>
      </c>
      <c r="F57" s="245">
        <v>3</v>
      </c>
      <c r="G57" s="245">
        <v>2</v>
      </c>
      <c r="H57" s="245">
        <v>1</v>
      </c>
      <c r="I57" s="246">
        <v>1</v>
      </c>
    </row>
    <row r="75" spans="1:10">
      <c r="A75" s="230"/>
      <c r="B75" s="231" t="s">
        <v>431</v>
      </c>
      <c r="C75" s="232"/>
      <c r="D75" s="232"/>
      <c r="E75" s="232"/>
      <c r="F75" s="232"/>
      <c r="G75" s="232"/>
      <c r="H75" s="232"/>
      <c r="I75" s="233"/>
      <c r="J75"/>
    </row>
    <row r="76" spans="1:10">
      <c r="A76" s="231" t="s">
        <v>361</v>
      </c>
      <c r="B76" s="230" t="s">
        <v>432</v>
      </c>
      <c r="C76" s="234" t="s">
        <v>433</v>
      </c>
      <c r="D76" s="234" t="s">
        <v>434</v>
      </c>
      <c r="E76" s="234" t="s">
        <v>435</v>
      </c>
      <c r="F76" s="234" t="s">
        <v>436</v>
      </c>
      <c r="G76" s="234" t="s">
        <v>437</v>
      </c>
      <c r="H76" s="234" t="s">
        <v>438</v>
      </c>
      <c r="I76" s="235" t="s">
        <v>439</v>
      </c>
      <c r="J76"/>
    </row>
    <row r="77" spans="1:10">
      <c r="A77" s="230" t="s">
        <v>441</v>
      </c>
      <c r="B77" s="236"/>
      <c r="C77" s="237"/>
      <c r="D77" s="237"/>
      <c r="E77" s="237"/>
      <c r="F77" s="237"/>
      <c r="G77" s="237"/>
      <c r="H77" s="237"/>
      <c r="I77" s="238"/>
      <c r="J77"/>
    </row>
    <row r="78" spans="1:10">
      <c r="A78" s="239" t="s">
        <v>379</v>
      </c>
      <c r="B78" s="240"/>
      <c r="C78" s="241"/>
      <c r="D78" s="241"/>
      <c r="E78" s="241"/>
      <c r="F78" s="241"/>
      <c r="G78" s="241"/>
      <c r="H78" s="241"/>
      <c r="I78" s="242"/>
      <c r="J78"/>
    </row>
    <row r="79" spans="1:10">
      <c r="A79" s="239" t="s">
        <v>377</v>
      </c>
      <c r="B79" s="240"/>
      <c r="C79" s="241"/>
      <c r="D79" s="241"/>
      <c r="E79" s="241"/>
      <c r="F79" s="241"/>
      <c r="G79" s="241"/>
      <c r="H79" s="241"/>
      <c r="I79" s="242"/>
      <c r="J79"/>
    </row>
    <row r="80" spans="1:10">
      <c r="A80" s="239" t="s">
        <v>395</v>
      </c>
      <c r="B80" s="240"/>
      <c r="C80" s="241"/>
      <c r="D80" s="241"/>
      <c r="E80" s="241"/>
      <c r="F80" s="241"/>
      <c r="G80" s="241"/>
      <c r="H80" s="241"/>
      <c r="I80" s="242"/>
      <c r="J80"/>
    </row>
    <row r="81" spans="1:10">
      <c r="A81" s="243" t="s">
        <v>442</v>
      </c>
      <c r="B81" s="244"/>
      <c r="C81" s="245"/>
      <c r="D81" s="245"/>
      <c r="E81" s="245"/>
      <c r="F81" s="245"/>
      <c r="G81" s="245"/>
      <c r="H81" s="245"/>
      <c r="I81" s="246"/>
      <c r="J81"/>
    </row>
    <row r="100" spans="1:10">
      <c r="A100" s="230"/>
      <c r="B100" s="231" t="s">
        <v>431</v>
      </c>
      <c r="C100" s="232"/>
      <c r="D100" s="232"/>
      <c r="E100" s="232"/>
      <c r="F100" s="232"/>
      <c r="G100" s="232"/>
      <c r="H100" s="232"/>
      <c r="I100" s="233"/>
      <c r="J100"/>
    </row>
    <row r="101" spans="1:10">
      <c r="A101" s="231" t="s">
        <v>361</v>
      </c>
      <c r="B101" s="230" t="s">
        <v>432</v>
      </c>
      <c r="C101" s="234" t="s">
        <v>433</v>
      </c>
      <c r="D101" s="234" t="s">
        <v>434</v>
      </c>
      <c r="E101" s="234" t="s">
        <v>435</v>
      </c>
      <c r="F101" s="234" t="s">
        <v>436</v>
      </c>
      <c r="G101" s="234" t="s">
        <v>437</v>
      </c>
      <c r="H101" s="234" t="s">
        <v>443</v>
      </c>
      <c r="I101" s="235" t="s">
        <v>444</v>
      </c>
      <c r="J101"/>
    </row>
    <row r="102" spans="1:10">
      <c r="A102" s="230" t="s">
        <v>441</v>
      </c>
      <c r="B102" s="236"/>
      <c r="C102" s="237"/>
      <c r="D102" s="237"/>
      <c r="E102" s="237"/>
      <c r="F102" s="237"/>
      <c r="G102" s="237"/>
      <c r="H102" s="237"/>
      <c r="I102" s="238"/>
      <c r="J102"/>
    </row>
    <row r="103" spans="1:10">
      <c r="A103" s="239" t="s">
        <v>379</v>
      </c>
      <c r="B103" s="240"/>
      <c r="C103" s="241"/>
      <c r="D103" s="241"/>
      <c r="E103" s="241"/>
      <c r="F103" s="241"/>
      <c r="G103" s="241"/>
      <c r="H103" s="241"/>
      <c r="I103" s="242"/>
      <c r="J103"/>
    </row>
    <row r="104" spans="1:10">
      <c r="A104" s="239" t="s">
        <v>386</v>
      </c>
      <c r="B104" s="240"/>
      <c r="C104" s="241"/>
      <c r="D104" s="241"/>
      <c r="E104" s="241"/>
      <c r="F104" s="241"/>
      <c r="G104" s="241"/>
      <c r="H104" s="241"/>
      <c r="I104" s="242"/>
      <c r="J104"/>
    </row>
    <row r="105" spans="1:10">
      <c r="A105" s="239" t="s">
        <v>377</v>
      </c>
      <c r="B105" s="240"/>
      <c r="C105" s="241"/>
      <c r="D105" s="241"/>
      <c r="E105" s="241"/>
      <c r="F105" s="241"/>
      <c r="G105" s="241"/>
      <c r="H105" s="241"/>
      <c r="I105" s="242"/>
      <c r="J105"/>
    </row>
    <row r="106" spans="1:10">
      <c r="A106" s="243" t="s">
        <v>442</v>
      </c>
      <c r="B106" s="244"/>
      <c r="C106" s="245"/>
      <c r="D106" s="245"/>
      <c r="E106" s="245"/>
      <c r="F106" s="245"/>
      <c r="G106" s="245"/>
      <c r="H106" s="245"/>
      <c r="I106" s="246"/>
      <c r="J106"/>
    </row>
    <row r="125" spans="1:10">
      <c r="A125" s="230"/>
      <c r="B125" s="231" t="s">
        <v>431</v>
      </c>
      <c r="C125" s="232"/>
      <c r="D125" s="232"/>
      <c r="E125" s="232"/>
      <c r="F125" s="232"/>
      <c r="G125" s="232"/>
      <c r="H125" s="232"/>
      <c r="I125" s="233"/>
      <c r="J125"/>
    </row>
    <row r="126" spans="1:10">
      <c r="A126" s="231" t="s">
        <v>361</v>
      </c>
      <c r="B126" s="230" t="s">
        <v>432</v>
      </c>
      <c r="C126" s="234" t="s">
        <v>433</v>
      </c>
      <c r="D126" s="234" t="s">
        <v>434</v>
      </c>
      <c r="E126" s="234" t="s">
        <v>435</v>
      </c>
      <c r="F126" s="234" t="s">
        <v>436</v>
      </c>
      <c r="G126" s="234" t="s">
        <v>437</v>
      </c>
      <c r="H126" s="234" t="s">
        <v>438</v>
      </c>
      <c r="I126" s="235" t="s">
        <v>439</v>
      </c>
      <c r="J126"/>
    </row>
    <row r="127" spans="1:10">
      <c r="A127" s="230" t="s">
        <v>441</v>
      </c>
      <c r="B127" s="236"/>
      <c r="C127" s="237"/>
      <c r="D127" s="237"/>
      <c r="E127" s="237"/>
      <c r="F127" s="237"/>
      <c r="G127" s="237"/>
      <c r="H127" s="237"/>
      <c r="I127" s="238"/>
      <c r="J127"/>
    </row>
    <row r="128" spans="1:10">
      <c r="A128" s="239" t="s">
        <v>377</v>
      </c>
      <c r="B128" s="240"/>
      <c r="C128" s="241"/>
      <c r="D128" s="241"/>
      <c r="E128" s="241"/>
      <c r="F128" s="241"/>
      <c r="G128" s="241"/>
      <c r="H128" s="241"/>
      <c r="I128" s="242"/>
      <c r="J128"/>
    </row>
    <row r="129" spans="1:10">
      <c r="A129" s="239" t="s">
        <v>379</v>
      </c>
      <c r="B129" s="240"/>
      <c r="C129" s="241"/>
      <c r="D129" s="241"/>
      <c r="E129" s="241"/>
      <c r="F129" s="241"/>
      <c r="G129" s="241"/>
      <c r="H129" s="241"/>
      <c r="I129" s="242"/>
      <c r="J129"/>
    </row>
    <row r="130" spans="1:10">
      <c r="A130" s="243" t="s">
        <v>442</v>
      </c>
      <c r="B130" s="244"/>
      <c r="C130" s="245"/>
      <c r="D130" s="245"/>
      <c r="E130" s="245"/>
      <c r="F130" s="245"/>
      <c r="G130" s="245"/>
      <c r="H130" s="245"/>
      <c r="I130" s="246"/>
    </row>
    <row r="150" spans="1:10">
      <c r="A150" s="230"/>
      <c r="B150" s="230"/>
      <c r="C150" s="232"/>
      <c r="D150" s="232"/>
      <c r="E150" s="232"/>
      <c r="F150" s="232"/>
      <c r="G150" s="232"/>
      <c r="H150" s="232"/>
      <c r="I150" s="232"/>
      <c r="J150" s="233"/>
    </row>
    <row r="151" spans="1:10">
      <c r="A151" s="230"/>
      <c r="B151" s="230"/>
      <c r="C151" s="234"/>
      <c r="D151" s="234"/>
      <c r="E151" s="234"/>
      <c r="F151" s="234"/>
      <c r="G151" s="234"/>
      <c r="H151" s="234"/>
      <c r="I151" s="234"/>
      <c r="J151" s="235"/>
    </row>
    <row r="152" spans="1:10">
      <c r="A152" s="230"/>
      <c r="B152" s="236"/>
      <c r="C152" s="237"/>
      <c r="D152" s="237"/>
      <c r="E152" s="237"/>
      <c r="F152" s="237"/>
      <c r="G152" s="237"/>
      <c r="H152" s="237"/>
      <c r="I152" s="237"/>
      <c r="J152" s="238"/>
    </row>
    <row r="153" spans="1:10">
      <c r="A153" s="239"/>
      <c r="B153" s="240"/>
      <c r="C153" s="241"/>
      <c r="D153" s="241"/>
      <c r="E153" s="241"/>
      <c r="F153" s="241"/>
      <c r="G153" s="241"/>
      <c r="H153" s="241"/>
      <c r="I153" s="241"/>
      <c r="J153" s="242"/>
    </row>
    <row r="154" spans="1:10">
      <c r="A154" s="239"/>
      <c r="B154" s="240"/>
      <c r="C154" s="241"/>
      <c r="D154" s="241"/>
      <c r="E154" s="241"/>
      <c r="F154" s="241"/>
      <c r="G154" s="241"/>
      <c r="H154" s="241"/>
      <c r="I154" s="241"/>
      <c r="J154" s="242"/>
    </row>
    <row r="155" spans="1:10">
      <c r="A155" s="239"/>
      <c r="B155" s="240"/>
      <c r="C155" s="241"/>
      <c r="D155" s="241"/>
      <c r="E155" s="241"/>
      <c r="F155" s="241"/>
      <c r="G155" s="241"/>
      <c r="H155" s="241"/>
      <c r="I155" s="241"/>
      <c r="J155" s="242"/>
    </row>
    <row r="156" spans="1:10">
      <c r="A156" s="239"/>
      <c r="B156" s="240"/>
      <c r="C156" s="241"/>
      <c r="D156" s="241"/>
      <c r="E156" s="241"/>
      <c r="F156" s="241"/>
      <c r="G156" s="241"/>
      <c r="H156" s="241"/>
      <c r="I156" s="241"/>
      <c r="J156" s="242"/>
    </row>
    <row r="157" spans="1:10">
      <c r="A157" s="243"/>
      <c r="B157" s="244"/>
      <c r="C157" s="245"/>
      <c r="D157" s="245"/>
      <c r="E157" s="245"/>
      <c r="F157" s="245"/>
      <c r="G157" s="245"/>
      <c r="H157" s="245"/>
      <c r="I157" s="245"/>
      <c r="J157" s="246"/>
    </row>
    <row r="175" spans="1:10">
      <c r="A175" s="230"/>
      <c r="B175" s="230"/>
      <c r="C175" s="232"/>
      <c r="D175" s="232"/>
      <c r="E175" s="232"/>
      <c r="F175" s="232"/>
      <c r="G175" s="232"/>
      <c r="H175" s="232"/>
      <c r="I175" s="232"/>
      <c r="J175" s="233"/>
    </row>
    <row r="176" spans="1:10">
      <c r="A176" s="230"/>
      <c r="B176" s="230"/>
      <c r="C176" s="234"/>
      <c r="D176" s="234"/>
      <c r="E176" s="234"/>
      <c r="F176" s="234"/>
      <c r="G176" s="234"/>
      <c r="H176" s="234"/>
      <c r="I176" s="234"/>
      <c r="J176" s="235"/>
    </row>
    <row r="177" spans="1:10">
      <c r="A177" s="230"/>
      <c r="B177" s="236"/>
      <c r="C177" s="237"/>
      <c r="D177" s="237"/>
      <c r="E177" s="237"/>
      <c r="F177" s="237"/>
      <c r="G177" s="237"/>
      <c r="H177" s="237"/>
      <c r="I177" s="237"/>
      <c r="J177" s="238"/>
    </row>
    <row r="178" spans="1:10">
      <c r="A178" s="239"/>
      <c r="B178" s="240"/>
      <c r="C178" s="241"/>
      <c r="D178" s="241"/>
      <c r="E178" s="241"/>
      <c r="F178" s="241"/>
      <c r="G178" s="241"/>
      <c r="H178" s="241"/>
      <c r="I178" s="241"/>
      <c r="J178" s="242"/>
    </row>
    <row r="179" spans="1:10">
      <c r="A179" s="239"/>
      <c r="B179" s="240"/>
      <c r="C179" s="241"/>
      <c r="D179" s="241"/>
      <c r="E179" s="241"/>
      <c r="F179" s="241"/>
      <c r="G179" s="241"/>
      <c r="H179" s="241"/>
      <c r="I179" s="241"/>
      <c r="J179" s="242"/>
    </row>
    <row r="180" spans="1:10">
      <c r="A180" s="239"/>
      <c r="B180" s="240"/>
      <c r="C180" s="241"/>
      <c r="D180" s="241"/>
      <c r="E180" s="241"/>
      <c r="F180" s="241"/>
      <c r="G180" s="241"/>
      <c r="H180" s="241"/>
      <c r="I180" s="241"/>
      <c r="J180" s="242"/>
    </row>
    <row r="181" spans="1:10">
      <c r="A181" s="239"/>
      <c r="B181" s="240"/>
      <c r="C181" s="241"/>
      <c r="D181" s="241"/>
      <c r="E181" s="241"/>
      <c r="F181" s="241"/>
      <c r="G181" s="241"/>
      <c r="H181" s="241"/>
      <c r="I181" s="241"/>
      <c r="J181" s="242"/>
    </row>
    <row r="182" spans="1:10">
      <c r="A182" s="239"/>
      <c r="B182" s="240"/>
      <c r="C182" s="241"/>
      <c r="D182" s="241"/>
      <c r="E182" s="241"/>
      <c r="F182" s="241"/>
      <c r="G182" s="241"/>
      <c r="H182" s="241"/>
      <c r="I182" s="241"/>
      <c r="J182" s="242"/>
    </row>
    <row r="183" spans="1:10">
      <c r="A183" s="239"/>
      <c r="B183" s="240"/>
      <c r="C183" s="241"/>
      <c r="D183" s="241"/>
      <c r="E183" s="241"/>
      <c r="F183" s="241"/>
      <c r="G183" s="241"/>
      <c r="H183" s="241"/>
      <c r="I183" s="241"/>
      <c r="J183" s="242"/>
    </row>
    <row r="184" spans="1:10">
      <c r="A184" s="239"/>
      <c r="B184" s="240"/>
      <c r="C184" s="241"/>
      <c r="D184" s="241"/>
      <c r="E184" s="241"/>
      <c r="F184" s="241"/>
      <c r="G184" s="241"/>
      <c r="H184" s="241"/>
      <c r="I184" s="241"/>
      <c r="J184" s="242"/>
    </row>
    <row r="185" spans="1:10">
      <c r="A185" s="243"/>
      <c r="B185" s="244"/>
      <c r="C185" s="245"/>
      <c r="D185" s="245"/>
      <c r="E185" s="245"/>
      <c r="F185" s="245"/>
      <c r="G185" s="245"/>
      <c r="H185" s="245"/>
      <c r="I185" s="245"/>
      <c r="J185" s="246"/>
    </row>
    <row r="200" spans="1:10">
      <c r="A200" s="230"/>
      <c r="B200" s="230"/>
      <c r="C200" s="232"/>
      <c r="D200" s="232"/>
      <c r="E200" s="232"/>
      <c r="F200" s="232"/>
      <c r="G200" s="232"/>
      <c r="H200" s="232"/>
      <c r="I200" s="232"/>
      <c r="J200" s="233"/>
    </row>
    <row r="201" spans="1:10">
      <c r="A201" s="230"/>
      <c r="B201" s="230"/>
      <c r="C201" s="234"/>
      <c r="D201" s="234"/>
      <c r="E201" s="234"/>
      <c r="F201" s="234"/>
      <c r="G201" s="234"/>
      <c r="H201" s="234"/>
      <c r="I201" s="234"/>
      <c r="J201" s="235"/>
    </row>
    <row r="202" spans="1:10">
      <c r="A202" s="230"/>
      <c r="B202" s="236"/>
      <c r="C202" s="237"/>
      <c r="D202" s="237"/>
      <c r="E202" s="237"/>
      <c r="F202" s="237"/>
      <c r="G202" s="237"/>
      <c r="H202" s="237"/>
      <c r="I202" s="237"/>
      <c r="J202" s="238"/>
    </row>
    <row r="203" spans="1:10">
      <c r="A203" s="239"/>
      <c r="B203" s="240"/>
      <c r="C203" s="241"/>
      <c r="D203" s="241"/>
      <c r="E203" s="241"/>
      <c r="F203" s="241"/>
      <c r="G203" s="241"/>
      <c r="H203" s="241"/>
      <c r="I203" s="241"/>
      <c r="J203" s="242"/>
    </row>
    <row r="204" spans="1:10">
      <c r="A204" s="239"/>
      <c r="B204" s="240"/>
      <c r="C204" s="241"/>
      <c r="D204" s="241"/>
      <c r="E204" s="241"/>
      <c r="F204" s="241"/>
      <c r="G204" s="241"/>
      <c r="H204" s="241"/>
      <c r="I204" s="241"/>
      <c r="J204" s="242"/>
    </row>
    <row r="205" spans="1:10">
      <c r="A205" s="239"/>
      <c r="B205" s="240"/>
      <c r="C205" s="241"/>
      <c r="D205" s="241"/>
      <c r="E205" s="241"/>
      <c r="F205" s="241"/>
      <c r="G205" s="241"/>
      <c r="H205" s="241"/>
      <c r="I205" s="241"/>
      <c r="J205" s="242"/>
    </row>
    <row r="206" spans="1:10">
      <c r="A206" s="243"/>
      <c r="B206" s="244"/>
      <c r="C206" s="245"/>
      <c r="D206" s="245"/>
      <c r="E206" s="245"/>
      <c r="F206" s="245"/>
      <c r="G206" s="245"/>
      <c r="H206" s="245"/>
      <c r="I206" s="245"/>
      <c r="J206" s="246"/>
    </row>
    <row r="225" spans="1:10">
      <c r="A225" s="166" t="s">
        <v>361</v>
      </c>
      <c r="B225" s="166" t="s">
        <v>432</v>
      </c>
      <c r="C225" s="167" t="s">
        <v>433</v>
      </c>
      <c r="D225" s="167" t="s">
        <v>434</v>
      </c>
      <c r="E225" s="167" t="s">
        <v>435</v>
      </c>
      <c r="F225" s="167" t="s">
        <v>436</v>
      </c>
      <c r="G225" s="167" t="s">
        <v>437</v>
      </c>
      <c r="H225" s="167" t="s">
        <v>438</v>
      </c>
      <c r="I225" s="167" t="s">
        <v>439</v>
      </c>
      <c r="J225" s="168" t="s">
        <v>440</v>
      </c>
    </row>
    <row r="226" spans="1:10" ht="25.5">
      <c r="A226" s="169" t="str">
        <f>[1]Notice!I3</f>
        <v>COMPTES ANNUELS ANNEXES</v>
      </c>
      <c r="B226" s="112">
        <f t="shared" ref="B226:B242" si="2">IF(ISERROR(VLOOKUP($A251,$A$201:$J$223,2,FALSE)),0,VLOOKUP($A251,$A$201:$J$223,2,FALSE))+IF(ISERROR(VLOOKUP($A251,$A$176:$J$198,2,FALSE)),0,VLOOKUP($A251,$A$176:$J$198,2,FALSE))+IF(ISERROR(VLOOKUP($A251,$A$151:$J$173,2,FALSE)),0,VLOOKUP($A251,$A$151:$J$173,2,FALSE))+IF(ISERROR(VLOOKUP($A251,$A$126:$J$148,2,FALSE)),0,VLOOKUP($A251,$A$126:$J$148,2,FALSE))+IF(ISERROR(VLOOKUP($A251,$A$101:$J$123,2,FALSE)),0,VLOOKUP($A251,$A$101:$J$123,2,FALSE))+IF(ISERROR(VLOOKUP($A251,$A$76:$J$98,2,FALSE)),0,VLOOKUP($A251,$A$76:$J$98,2,FALSE))+IF(ISERROR(VLOOKUP($A251,$A$51:$J$73,2,FALSE)),0,VLOOKUP($A251,$A$51:$J$73,2,FALSE))+IF(ISERROR(VLOOKUP($A251,$A$26:$J$48,2,FALSE)),0,VLOOKUP($A251,$A$26:$J$48,2,FALSE))</f>
        <v>0</v>
      </c>
      <c r="C226" s="112">
        <f t="shared" ref="C226:C242" si="3">IF(ISERROR(VLOOKUP($A251,$A$201:$J$223,3,FALSE)),0,VLOOKUP($A251,$A$201:$J$223,3,FALSE))+IF(ISERROR(VLOOKUP($A251,$A$176:$J$198,3,FALSE)),0,VLOOKUP($A251,$A$176:$J$198,3,FALSE))+IF(ISERROR(VLOOKUP($A251,$A$151:$J$173,3,FALSE)),0,VLOOKUP($A251,$A$151:$J$173,3,FALSE))+IF(ISERROR(VLOOKUP($A251,$A$126:$J$148,3,FALSE)),0,VLOOKUP($A251,$A$126:$J$148,3,FALSE))+IF(ISERROR(VLOOKUP($A251,$A$101:$J$123,3,FALSE)),0,VLOOKUP($A251,$A$101:$J$123,3,FALSE))+IF(ISERROR(VLOOKUP($A251,$A$76:$J$98,3,FALSE)),0,VLOOKUP($A251,$A$76:$J$98,3,FALSE))+IF(ISERROR(VLOOKUP($A251,$A$51:$J$73,3,FALSE)),0,VLOOKUP($A251,$A$51:$J$73,3,FALSE))+IF(ISERROR(VLOOKUP($A251,$A$26:$J$48,3,FALSE)),0,VLOOKUP($A251,$A$26:$J$48,3,FALSE))</f>
        <v>0</v>
      </c>
      <c r="D226" s="112">
        <f t="shared" ref="D226:D242" si="4">IF(ISERROR(VLOOKUP($A251,$A$201:$J$223,4,FALSE)),0,VLOOKUP($A251,$A$201:$J$223,4,FALSE))+IF(ISERROR(VLOOKUP($A251,$A$176:$J$198,4,FALSE)),0,VLOOKUP($A251,$A$176:$J$198,4,FALSE))+IF(ISERROR(VLOOKUP($A251,$A$151:$J$173,4,FALSE)),0,VLOOKUP($A251,$A$151:$J$173,4,FALSE))+IF(ISERROR(VLOOKUP($A251,$A$126:$J$148,4,FALSE)),0,VLOOKUP($A251,$A$126:$J$148,4,FALSE))+IF(ISERROR(VLOOKUP($A251,$A$101:$J$123,4,FALSE)),0,VLOOKUP($A251,$A$101:$J$123,4,FALSE))+IF(ISERROR(VLOOKUP($A251,$A$76:$J$98,4,FALSE)),0,VLOOKUP($A251,$A$76:$J$98,4,FALSE))+IF(ISERROR(VLOOKUP($A251,$A$51:$J$73,4,FALSE)),0,VLOOKUP($A251,$A$51:$J$73,4,FALSE))+IF(ISERROR(VLOOKUP($A251,$A$26:$J$48,4,FALSE)),0,VLOOKUP($A251,$A$26:$J$48,4,FALSE))</f>
        <v>0</v>
      </c>
      <c r="E226" s="112">
        <f t="shared" ref="E226:E242" si="5">IF(ISERROR(VLOOKUP($A251,$A$201:$J$223,5,FALSE)),0,VLOOKUP($A251,$A$201:$J$223,5,FALSE))+IF(ISERROR(VLOOKUP($A251,$A$176:$J$198,5,FALSE)),0,VLOOKUP($A251,$A$176:$J$198,5,FALSE))+IF(ISERROR(VLOOKUP($A251,$A$151:$J$173,5,FALSE)),0,VLOOKUP($A251,$A$151:$J$173,5,FALSE))+IF(ISERROR(VLOOKUP($A251,$A$126:$J$148,5,FALSE)),0,VLOOKUP($A251,$A$126:$J$148,5,FALSE))+IF(ISERROR(VLOOKUP($A251,$A$101:$J$123,5,FALSE)),0,VLOOKUP($A251,$A$101:$J$123,5,FALSE))+IF(ISERROR(VLOOKUP($A251,$A$76:$J$98,5,FALSE)),0,VLOOKUP($A251,$A$76:$J$98,5,FALSE))+IF(ISERROR(VLOOKUP($A251,$A$51:$J$73,5,FALSE)),0,VLOOKUP($A251,$A$51:$J$73,5,FALSE))+IF(ISERROR(VLOOKUP($A251,$A$26:$J$48,5,FALSE)),0,VLOOKUP($A251,$A$26:$J$48,5,FALSE))</f>
        <v>0</v>
      </c>
      <c r="F226" s="112">
        <f t="shared" ref="F226:F242" si="6">IF(ISERROR(VLOOKUP($A251,$A$201:$J$223,6,FALSE)),0,VLOOKUP($A251,$A$201:$J$223,6,FALSE))+IF(ISERROR(VLOOKUP($A251,$A$176:$J$198,6,FALSE)),0,VLOOKUP($A251,$A$176:$J$198,6,FALSE))+IF(ISERROR(VLOOKUP($A251,$A$151:$J$173,6,FALSE)),0,VLOOKUP($A251,$A$151:$J$173,6,FALSE))+IF(ISERROR(VLOOKUP($A251,$A$126:$J$148,6,FALSE)),0,VLOOKUP($A251,$A$126:$J$148,6,FALSE))+IF(ISERROR(VLOOKUP($A251,$A$101:$J$123,6,FALSE)),0,VLOOKUP($A251,$A$101:$J$123,6,FALSE))+IF(ISERROR(VLOOKUP($A251,$A$76:$J$98,6,FALSE)),0,VLOOKUP($A251,$A$76:$J$98,6,FALSE))+IF(ISERROR(VLOOKUP($A251,$A$51:$J$73,6,FALSE)),0,VLOOKUP($A251,$A$51:$J$73,6,FALSE))+IF(ISERROR(VLOOKUP($A251,$A$26:$J$48,6,FALSE)),0,VLOOKUP($A251,$A$26:$J$48,6,FALSE))</f>
        <v>0</v>
      </c>
      <c r="G226" s="112">
        <f t="shared" ref="G226:G242" si="7">IF(ISERROR(VLOOKUP($A251,$A$201:$J$223,7,FALSE)),0,VLOOKUP($A251,$A$201:$J$223,7,FALSE))+IF(ISERROR(VLOOKUP($A251,$A$176:$J$198,7,FALSE)),0,VLOOKUP($A251,$A$176:$J$198,7,FALSE))+IF(ISERROR(VLOOKUP($A251,$A$151:$J$173,7,FALSE)),0,VLOOKUP($A251,$A$151:$J$173,7,FALSE))+IF(ISERROR(VLOOKUP($A251,$A$126:$J$148,7,FALSE)),0,VLOOKUP($A251,$A$126:$J$148,7,FALSE))+IF(ISERROR(VLOOKUP($A251,$A$101:$J$123,7,FALSE)),0,VLOOKUP($A251,$A$101:$J$123,7,FALSE))+IF(ISERROR(VLOOKUP($A251,$A$76:$J$98,7,FALSE)),0,VLOOKUP($A251,$A$76:$J$98,7,FALSE))+IF(ISERROR(VLOOKUP($A251,$A$51:$J$73,7,FALSE)),0,VLOOKUP($A251,$A$51:$J$73,7,FALSE))+IF(ISERROR(VLOOKUP($A251,$A$26:$J$48,7,FALSE)),0,VLOOKUP($A251,$A$26:$J$48,7,FALSE))</f>
        <v>0</v>
      </c>
      <c r="H226" s="112">
        <f t="shared" ref="H226:H242" si="8">IF(ISERROR(VLOOKUP($A251,$A$201:$J$223,8,FALSE)),0,VLOOKUP($A251,$A$201:$J$223,8,FALSE))+IF(ISERROR(VLOOKUP($A251,$A$176:$J$198,8,FALSE)),0,VLOOKUP($A251,$A$176:$J$198,8,FALSE))+IF(ISERROR(VLOOKUP($A251,$A$151:$J$173,8,FALSE)),0,VLOOKUP($A251,$A$151:$J$173,8,FALSE))+IF(ISERROR(VLOOKUP($A251,$A$126:$J$148,8,FALSE)),0,VLOOKUP($A251,$A$126:$J$148,8,FALSE))+IF(ISERROR(VLOOKUP($A251,$A$101:$J$123,8,FALSE)),0,VLOOKUP($A251,$A$101:$J$123,8,FALSE))+IF(ISERROR(VLOOKUP($A251,$A$76:$J$98,8,FALSE)),0,VLOOKUP($A251,$A$76:$J$98,8,FALSE))+IF(ISERROR(VLOOKUP($A251,$A$51:$J$73,8,FALSE)),0,VLOOKUP($A251,$A$51:$J$73,8,FALSE))+IF(ISERROR(VLOOKUP($A251,$A$26:$J$48,8,FALSE)),0,VLOOKUP($A251,$A$26:$J$48,8,FALSE))</f>
        <v>0</v>
      </c>
      <c r="I226" s="112">
        <f t="shared" ref="I226:I242" si="9">IF(ISERROR(VLOOKUP($A251,$A$201:$J$223,9,FALSE)),0,VLOOKUP($A251,$A$201:$J$223,9,FALSE))+IF(ISERROR(VLOOKUP($A251,$A$176:$J$198,9,FALSE)),0,VLOOKUP($A251,$A$176:$J$198,9,FALSE))+IF(ISERROR(VLOOKUP($A251,$A$151:$J$173,9,FALSE)),0,VLOOKUP($A251,$A$151:$J$173,9,FALSE))+IF(ISERROR(VLOOKUP($A251,$A$126:$J$148,9,FALSE)),0,VLOOKUP($A251,$A$126:$J$148,9,FALSE))+IF(ISERROR(VLOOKUP($A251,$A$101:$J$123,9,FALSE)),0,VLOOKUP($A251,$A$101:$J$123,9,FALSE))+IF(ISERROR(VLOOKUP($A251,$A$76:$J$98,9,FALSE)),0,VLOOKUP($A251,$A$76:$J$98,9,FALSE))+IF(ISERROR(VLOOKUP($A251,$A$51:$J$73,9,FALSE)),0,VLOOKUP($A251,$A$51:$J$73,9,FALSE))+IF(ISERROR(VLOOKUP($A251,$A$26:$J$48,9,FALSE)),0,VLOOKUP($A251,$A$26:$J$48,9,FALSE))</f>
        <v>0</v>
      </c>
      <c r="J226" s="112">
        <f t="shared" ref="J226:J242" si="10">IF(ISERROR(VLOOKUP($A251,$A$201:$J$223,10,FALSE)),0,VLOOKUP($A251,$A$201:$J$223,10,FALSE))+IF(ISERROR(VLOOKUP($A251,$A$176:$J$198,10,FALSE)),0,VLOOKUP($A251,$A$176:$J$198,10,FALSE))+IF(ISERROR(VLOOKUP($A251,$A$151:$J$173,10,FALSE)),0,VLOOKUP($A251,$A$151:$J$173,10,FALSE))+IF(ISERROR(VLOOKUP($A251,$A$126:$J$148,10,FALSE)),0,VLOOKUP($A251,$A$126:$J$148,10,FALSE))+IF(ISERROR(VLOOKUP($A251,$A$101:$J$123,10,FALSE)),0,VLOOKUP($A251,$A$101:$J$123,10,FALSE))+IF(ISERROR(VLOOKUP($A251,$A$76:$J$98,10,FALSE)),0,VLOOKUP($A251,$A$76:$J$98,10,FALSE))+IF(ISERROR(VLOOKUP($A251,$A$51:$J$73,10,FALSE)),0,VLOOKUP($A251,$A$51:$J$73,10,FALSE))+IF(ISERROR(VLOOKUP($A251,$A$26:$J$48,10,FALSE)),0,VLOOKUP($A251,$A$26:$J$48,10,FALSE))</f>
        <v>0</v>
      </c>
    </row>
    <row r="227" spans="1:10">
      <c r="A227" s="169" t="str">
        <f>[1]Notice!I4</f>
        <v>VENTES CLIENTS</v>
      </c>
      <c r="B227" s="112">
        <f t="shared" si="2"/>
        <v>1</v>
      </c>
      <c r="C227" s="112">
        <f t="shared" si="3"/>
        <v>2</v>
      </c>
      <c r="D227" s="112">
        <f t="shared" si="4"/>
        <v>3</v>
      </c>
      <c r="E227" s="112">
        <f t="shared" si="5"/>
        <v>3</v>
      </c>
      <c r="F227" s="112">
        <f t="shared" si="6"/>
        <v>3</v>
      </c>
      <c r="G227" s="112">
        <f t="shared" si="7"/>
        <v>2</v>
      </c>
      <c r="H227" s="112">
        <f t="shared" si="8"/>
        <v>1</v>
      </c>
      <c r="I227" s="112">
        <f t="shared" si="9"/>
        <v>1</v>
      </c>
      <c r="J227" s="112">
        <f t="shared" si="10"/>
        <v>0</v>
      </c>
    </row>
    <row r="228" spans="1:10">
      <c r="A228" s="169" t="str">
        <f>[1]Notice!I5</f>
        <v>STOCKS</v>
      </c>
      <c r="B228" s="112">
        <f t="shared" si="2"/>
        <v>0</v>
      </c>
      <c r="C228" s="112">
        <f t="shared" si="3"/>
        <v>0</v>
      </c>
      <c r="D228" s="112">
        <f t="shared" si="4"/>
        <v>0</v>
      </c>
      <c r="E228" s="112">
        <f t="shared" si="5"/>
        <v>0</v>
      </c>
      <c r="F228" s="112">
        <f t="shared" si="6"/>
        <v>0</v>
      </c>
      <c r="G228" s="112">
        <f t="shared" si="7"/>
        <v>0</v>
      </c>
      <c r="H228" s="112">
        <f t="shared" si="8"/>
        <v>0</v>
      </c>
      <c r="I228" s="112">
        <f t="shared" si="9"/>
        <v>0</v>
      </c>
      <c r="J228" s="112">
        <f t="shared" si="10"/>
        <v>0</v>
      </c>
    </row>
    <row r="229" spans="1:10" ht="25.5">
      <c r="A229" s="169" t="str">
        <f>[1]Notice!I6</f>
        <v>IMMOS CORP &amp; INCORP</v>
      </c>
      <c r="B229" s="112">
        <f t="shared" si="2"/>
        <v>0</v>
      </c>
      <c r="C229" s="112">
        <f t="shared" si="3"/>
        <v>0</v>
      </c>
      <c r="D229" s="112">
        <f t="shared" si="4"/>
        <v>0</v>
      </c>
      <c r="E229" s="112">
        <f t="shared" si="5"/>
        <v>0</v>
      </c>
      <c r="F229" s="112">
        <f t="shared" si="6"/>
        <v>0</v>
      </c>
      <c r="G229" s="112">
        <f t="shared" si="7"/>
        <v>0</v>
      </c>
      <c r="H229" s="112">
        <f t="shared" si="8"/>
        <v>0</v>
      </c>
      <c r="I229" s="112">
        <f t="shared" si="9"/>
        <v>0</v>
      </c>
      <c r="J229" s="112">
        <f t="shared" si="10"/>
        <v>0</v>
      </c>
    </row>
    <row r="230" spans="1:10">
      <c r="A230" s="169" t="str">
        <f>[1]Notice!I7</f>
        <v>TRESORERIE</v>
      </c>
      <c r="B230" s="112">
        <f t="shared" si="2"/>
        <v>0</v>
      </c>
      <c r="C230" s="112">
        <f t="shared" si="3"/>
        <v>0</v>
      </c>
      <c r="D230" s="112">
        <f t="shared" si="4"/>
        <v>0</v>
      </c>
      <c r="E230" s="112">
        <f t="shared" si="5"/>
        <v>0</v>
      </c>
      <c r="F230" s="112">
        <f t="shared" si="6"/>
        <v>0</v>
      </c>
      <c r="G230" s="112">
        <f t="shared" si="7"/>
        <v>0</v>
      </c>
      <c r="H230" s="112">
        <f t="shared" si="8"/>
        <v>0</v>
      </c>
      <c r="I230" s="112">
        <f t="shared" si="9"/>
        <v>0</v>
      </c>
      <c r="J230" s="112">
        <f t="shared" si="10"/>
        <v>0</v>
      </c>
    </row>
    <row r="231" spans="1:10">
      <c r="A231" s="169" t="str">
        <f>[1]Notice!I8</f>
        <v>IMMOS FIN</v>
      </c>
      <c r="B231" s="112">
        <f t="shared" si="2"/>
        <v>0</v>
      </c>
      <c r="C231" s="112">
        <f t="shared" si="3"/>
        <v>0</v>
      </c>
      <c r="D231" s="112">
        <f t="shared" si="4"/>
        <v>0</v>
      </c>
      <c r="E231" s="112">
        <f t="shared" si="5"/>
        <v>0</v>
      </c>
      <c r="F231" s="112">
        <f t="shared" si="6"/>
        <v>0</v>
      </c>
      <c r="G231" s="112">
        <f t="shared" si="7"/>
        <v>0</v>
      </c>
      <c r="H231" s="112">
        <f t="shared" si="8"/>
        <v>0</v>
      </c>
      <c r="I231" s="112">
        <f t="shared" si="9"/>
        <v>0</v>
      </c>
      <c r="J231" s="112">
        <f t="shared" si="10"/>
        <v>0</v>
      </c>
    </row>
    <row r="232" spans="1:10">
      <c r="A232" s="169" t="str">
        <f>[1]Notice!I9</f>
        <v>ACHATS FOURNIS.</v>
      </c>
      <c r="B232" s="112">
        <f t="shared" si="2"/>
        <v>0</v>
      </c>
      <c r="C232" s="112">
        <f t="shared" si="3"/>
        <v>0</v>
      </c>
      <c r="D232" s="112">
        <f t="shared" si="4"/>
        <v>0</v>
      </c>
      <c r="E232" s="112">
        <f t="shared" si="5"/>
        <v>0</v>
      </c>
      <c r="F232" s="112">
        <f t="shared" si="6"/>
        <v>0</v>
      </c>
      <c r="G232" s="112">
        <f t="shared" si="7"/>
        <v>0</v>
      </c>
      <c r="H232" s="112">
        <f t="shared" si="8"/>
        <v>0</v>
      </c>
      <c r="I232" s="112">
        <f t="shared" si="9"/>
        <v>0</v>
      </c>
      <c r="J232" s="112">
        <f t="shared" si="10"/>
        <v>0</v>
      </c>
    </row>
    <row r="233" spans="1:10">
      <c r="A233" s="169" t="str">
        <f>[1]Notice!I10</f>
        <v>PERSONNEL</v>
      </c>
      <c r="B233" s="112">
        <f t="shared" si="2"/>
        <v>0</v>
      </c>
      <c r="C233" s="112">
        <f t="shared" si="3"/>
        <v>0</v>
      </c>
      <c r="D233" s="112">
        <f t="shared" si="4"/>
        <v>0</v>
      </c>
      <c r="E233" s="112">
        <f t="shared" si="5"/>
        <v>0</v>
      </c>
      <c r="F233" s="112">
        <f t="shared" si="6"/>
        <v>0</v>
      </c>
      <c r="G233" s="112">
        <f t="shared" si="7"/>
        <v>0</v>
      </c>
      <c r="H233" s="112">
        <f t="shared" si="8"/>
        <v>0</v>
      </c>
      <c r="I233" s="112">
        <f t="shared" si="9"/>
        <v>0</v>
      </c>
      <c r="J233" s="112">
        <f t="shared" si="10"/>
        <v>0</v>
      </c>
    </row>
    <row r="234" spans="1:10" ht="25.5">
      <c r="A234" s="169" t="str">
        <f>[1]Notice!I11</f>
        <v>EMPRUNTS &amp; DETTES</v>
      </c>
      <c r="B234" s="112">
        <f t="shared" si="2"/>
        <v>0</v>
      </c>
      <c r="C234" s="112">
        <f t="shared" si="3"/>
        <v>0</v>
      </c>
      <c r="D234" s="112">
        <f t="shared" si="4"/>
        <v>0</v>
      </c>
      <c r="E234" s="112">
        <f t="shared" si="5"/>
        <v>0</v>
      </c>
      <c r="F234" s="112">
        <f t="shared" si="6"/>
        <v>0</v>
      </c>
      <c r="G234" s="112">
        <f t="shared" si="7"/>
        <v>0</v>
      </c>
      <c r="H234" s="112">
        <f t="shared" si="8"/>
        <v>0</v>
      </c>
      <c r="I234" s="112">
        <f t="shared" si="9"/>
        <v>0</v>
      </c>
      <c r="J234" s="112">
        <f t="shared" si="10"/>
        <v>0</v>
      </c>
    </row>
    <row r="235" spans="1:10">
      <c r="A235" s="169" t="str">
        <f>[1]Notice!I12</f>
        <v>FONDS PROPRES</v>
      </c>
      <c r="B235" s="112">
        <f t="shared" si="2"/>
        <v>0</v>
      </c>
      <c r="C235" s="112">
        <f t="shared" si="3"/>
        <v>0</v>
      </c>
      <c r="D235" s="112">
        <f t="shared" si="4"/>
        <v>0</v>
      </c>
      <c r="E235" s="112">
        <f t="shared" si="5"/>
        <v>0</v>
      </c>
      <c r="F235" s="112">
        <f t="shared" si="6"/>
        <v>0</v>
      </c>
      <c r="G235" s="112">
        <f t="shared" si="7"/>
        <v>0</v>
      </c>
      <c r="H235" s="112">
        <f t="shared" si="8"/>
        <v>0</v>
      </c>
      <c r="I235" s="112">
        <f t="shared" si="9"/>
        <v>0</v>
      </c>
      <c r="J235" s="112">
        <f t="shared" si="10"/>
        <v>0</v>
      </c>
    </row>
    <row r="236" spans="1:10">
      <c r="A236" s="169" t="str">
        <f>[1]Notice!I13</f>
        <v>PROVISIONS</v>
      </c>
      <c r="B236" s="112">
        <f t="shared" si="2"/>
        <v>0</v>
      </c>
      <c r="C236" s="112">
        <f t="shared" si="3"/>
        <v>0</v>
      </c>
      <c r="D236" s="112">
        <f t="shared" si="4"/>
        <v>0</v>
      </c>
      <c r="E236" s="112">
        <f t="shared" si="5"/>
        <v>0</v>
      </c>
      <c r="F236" s="112">
        <f t="shared" si="6"/>
        <v>0</v>
      </c>
      <c r="G236" s="112">
        <f t="shared" si="7"/>
        <v>0</v>
      </c>
      <c r="H236" s="112">
        <f t="shared" si="8"/>
        <v>0</v>
      </c>
      <c r="I236" s="112">
        <f t="shared" si="9"/>
        <v>0</v>
      </c>
      <c r="J236" s="112">
        <f t="shared" si="10"/>
        <v>0</v>
      </c>
    </row>
    <row r="237" spans="1:10">
      <c r="A237" s="169" t="str">
        <f>[1]Notice!I14</f>
        <v>IMPÔTS &amp; TAXES</v>
      </c>
      <c r="B237" s="112">
        <f t="shared" si="2"/>
        <v>0</v>
      </c>
      <c r="C237" s="112">
        <f t="shared" si="3"/>
        <v>0</v>
      </c>
      <c r="D237" s="112">
        <f t="shared" si="4"/>
        <v>0</v>
      </c>
      <c r="E237" s="112">
        <f t="shared" si="5"/>
        <v>0</v>
      </c>
      <c r="F237" s="112">
        <f t="shared" si="6"/>
        <v>0</v>
      </c>
      <c r="G237" s="112">
        <f t="shared" si="7"/>
        <v>0</v>
      </c>
      <c r="H237" s="112">
        <f t="shared" si="8"/>
        <v>0</v>
      </c>
      <c r="I237" s="112">
        <f t="shared" si="9"/>
        <v>0</v>
      </c>
      <c r="J237" s="112">
        <f t="shared" si="10"/>
        <v>0</v>
      </c>
    </row>
    <row r="238" spans="1:10">
      <c r="A238" s="169" t="str">
        <f>[1]Notice!I15</f>
        <v>AUTRES ACTIFS</v>
      </c>
      <c r="B238" s="112">
        <f t="shared" si="2"/>
        <v>0</v>
      </c>
      <c r="C238" s="112">
        <f t="shared" si="3"/>
        <v>0</v>
      </c>
      <c r="D238" s="112">
        <f t="shared" si="4"/>
        <v>0</v>
      </c>
      <c r="E238" s="112">
        <f t="shared" si="5"/>
        <v>0</v>
      </c>
      <c r="F238" s="112">
        <f t="shared" si="6"/>
        <v>0</v>
      </c>
      <c r="G238" s="112">
        <f t="shared" si="7"/>
        <v>0</v>
      </c>
      <c r="H238" s="112">
        <f t="shared" si="8"/>
        <v>0</v>
      </c>
      <c r="I238" s="112">
        <f t="shared" si="9"/>
        <v>0</v>
      </c>
      <c r="J238" s="112">
        <f t="shared" si="10"/>
        <v>0</v>
      </c>
    </row>
    <row r="239" spans="1:10">
      <c r="A239" s="169" t="str">
        <f>[1]Notice!I16</f>
        <v>AUTRES PASSIFS</v>
      </c>
      <c r="B239" s="112">
        <f t="shared" si="2"/>
        <v>0</v>
      </c>
      <c r="C239" s="112">
        <f t="shared" si="3"/>
        <v>0</v>
      </c>
      <c r="D239" s="112">
        <f t="shared" si="4"/>
        <v>0</v>
      </c>
      <c r="E239" s="112">
        <f t="shared" si="5"/>
        <v>0</v>
      </c>
      <c r="F239" s="112">
        <f t="shared" si="6"/>
        <v>0</v>
      </c>
      <c r="G239" s="112">
        <f t="shared" si="7"/>
        <v>0</v>
      </c>
      <c r="H239" s="112">
        <f t="shared" si="8"/>
        <v>0</v>
      </c>
      <c r="I239" s="112">
        <f t="shared" si="9"/>
        <v>0</v>
      </c>
      <c r="J239" s="112">
        <f t="shared" si="10"/>
        <v>0</v>
      </c>
    </row>
    <row r="240" spans="1:10" ht="25.5">
      <c r="A240" s="169" t="str">
        <f>[1]Notice!I17</f>
        <v>AUTRES PDTS &amp; CHARGES</v>
      </c>
      <c r="B240" s="112">
        <f t="shared" si="2"/>
        <v>0</v>
      </c>
      <c r="C240" s="112">
        <f t="shared" si="3"/>
        <v>0</v>
      </c>
      <c r="D240" s="112">
        <f t="shared" si="4"/>
        <v>0</v>
      </c>
      <c r="E240" s="112">
        <f t="shared" si="5"/>
        <v>0</v>
      </c>
      <c r="F240" s="112">
        <f t="shared" si="6"/>
        <v>0</v>
      </c>
      <c r="G240" s="112">
        <f t="shared" si="7"/>
        <v>0</v>
      </c>
      <c r="H240" s="112">
        <f t="shared" si="8"/>
        <v>0</v>
      </c>
      <c r="I240" s="112">
        <f t="shared" si="9"/>
        <v>0</v>
      </c>
      <c r="J240" s="112">
        <f t="shared" si="10"/>
        <v>0</v>
      </c>
    </row>
    <row r="241" spans="1:10">
      <c r="A241" s="169" t="str">
        <f>[1]Notice!I18</f>
        <v>INTERCO CCT</v>
      </c>
      <c r="B241" s="112">
        <f t="shared" si="2"/>
        <v>0</v>
      </c>
      <c r="C241" s="112">
        <f t="shared" si="3"/>
        <v>0</v>
      </c>
      <c r="D241" s="112">
        <f t="shared" si="4"/>
        <v>0</v>
      </c>
      <c r="E241" s="112">
        <f t="shared" si="5"/>
        <v>0</v>
      </c>
      <c r="F241" s="112">
        <f t="shared" si="6"/>
        <v>0</v>
      </c>
      <c r="G241" s="112">
        <f t="shared" si="7"/>
        <v>0</v>
      </c>
      <c r="H241" s="112">
        <f t="shared" si="8"/>
        <v>0</v>
      </c>
      <c r="I241" s="112">
        <f t="shared" si="9"/>
        <v>0</v>
      </c>
      <c r="J241" s="112">
        <f t="shared" si="10"/>
        <v>0</v>
      </c>
    </row>
    <row r="242" spans="1:10">
      <c r="A242" s="169" t="str">
        <f>[1]Notice!I19</f>
        <v>LIASSE CONSO</v>
      </c>
      <c r="B242" s="112">
        <f t="shared" si="2"/>
        <v>0</v>
      </c>
      <c r="C242" s="112">
        <f t="shared" si="3"/>
        <v>0</v>
      </c>
      <c r="D242" s="112">
        <f t="shared" si="4"/>
        <v>0</v>
      </c>
      <c r="E242" s="112">
        <f t="shared" si="5"/>
        <v>0</v>
      </c>
      <c r="F242" s="112">
        <f t="shared" si="6"/>
        <v>0</v>
      </c>
      <c r="G242" s="112">
        <f t="shared" si="7"/>
        <v>0</v>
      </c>
      <c r="H242" s="112">
        <f t="shared" si="8"/>
        <v>0</v>
      </c>
      <c r="I242" s="112">
        <f t="shared" si="9"/>
        <v>0</v>
      </c>
      <c r="J242" s="112">
        <f t="shared" si="10"/>
        <v>0</v>
      </c>
    </row>
    <row r="250" spans="1:10">
      <c r="A250" s="166" t="s">
        <v>361</v>
      </c>
      <c r="B250" s="166" t="s">
        <v>432</v>
      </c>
      <c r="C250" s="167" t="s">
        <v>433</v>
      </c>
      <c r="D250" s="167" t="s">
        <v>434</v>
      </c>
      <c r="E250" s="167" t="s">
        <v>435</v>
      </c>
      <c r="F250" s="167" t="s">
        <v>436</v>
      </c>
      <c r="G250" s="167" t="s">
        <v>437</v>
      </c>
      <c r="H250" s="167" t="s">
        <v>438</v>
      </c>
      <c r="I250" s="167" t="s">
        <v>439</v>
      </c>
      <c r="J250" s="168" t="s">
        <v>440</v>
      </c>
    </row>
    <row r="251" spans="1:10" ht="25.5">
      <c r="A251" s="169" t="str">
        <f>[1]Notice!I3</f>
        <v>COMPTES ANNUELS ANNEXES</v>
      </c>
      <c r="B251" s="112">
        <f t="shared" ref="B251:B267" si="11">IF(ISERROR(VLOOKUP($A251,$A$201:$J$223,2,FALSE)),0,IF(VLOOKUP($A251,$A$201:$J$223,2,FALSE)&gt;0,1,0))+IF(ISERROR(VLOOKUP($A251,$A$176:$J$198,2,FALSE)),0,IF(VLOOKUP($A251,$A$176:$J$198,2,FALSE)&gt;0,1,0))+IF(ISERROR(VLOOKUP($A251,$A$151:$J$173,2,FALSE)),0,IF(VLOOKUP($A251,$A$151:$J$173,2,FALSE)&gt;0,1,0))+IF(ISERROR(VLOOKUP($A251,$A$126:$J$148,2,FALSE)),0,IF(VLOOKUP($A251,$A$126:$J$148,2,FALSE)&gt;0,1,0))+IF(ISERROR(VLOOKUP($A251,$A$101:$J$123,2,FALSE)),0,IF(VLOOKUP($A251,$A$101:$J$123,2,FALSE)&gt;0,1,0))+IF(ISERROR(VLOOKUP($A251,$A$76:$J$98,2,FALSE)),0,IF(VLOOKUP($A251,$A$76:$J$98,2,FALSE)&gt;0,1,0))+IF(ISERROR(VLOOKUP($A251,$A$51:$J$73,2,FALSE)),0,IF(VLOOKUP($A251,$A$51:$J$73,2,FALSE)&gt;0,1,0))+IF(ISERROR(VLOOKUP($A251,$A$26:$J$48,2,FALSE)),0,IF(VLOOKUP($A251,$A$26:$J$48,2,FALSE)&gt;0,1,0))</f>
        <v>0</v>
      </c>
      <c r="C251" s="112">
        <f t="shared" ref="C251:C267" si="12">IF(ISERROR(VLOOKUP($A251,$A$201:$J$223,3,FALSE)),0,IF(VLOOKUP($A251,$A$201:$J$223,3,FALSE)&gt;0,1,0))+IF(ISERROR(VLOOKUP($A251,$A$176:$J$198,3,FALSE)),0,IF(VLOOKUP($A251,$A$176:$J$198,3,FALSE)&gt;0,1,0))+IF(ISERROR(VLOOKUP($A251,$A$151:$J$173,3,FALSE)),0,IF(VLOOKUP($A251,$A$151:$J$173,3,FALSE)&gt;0,1,0))+IF(ISERROR(VLOOKUP($A251,$A$126:$J$148,3,FALSE)),0,IF(VLOOKUP($A251,$A$126:$J$148,3,FALSE)&gt;0,1,0))+IF(ISERROR(VLOOKUP($A251,$A$101:$J$123,3,FALSE)),0,IF(VLOOKUP($A251,$A$101:$J$123,3,FALSE)&gt;0,1,0))+IF(ISERROR(VLOOKUP($A251,$A$76:$J$98,3,FALSE)),0,IF(VLOOKUP($A251,$A$76:$J$98,3,FALSE)&gt;0,1,0))+IF(ISERROR(VLOOKUP($A251,$A$51:$J$73,3,FALSE)),0,IF(VLOOKUP($A251,$A$51:$J$73,3,FALSE)&gt;0,1,0))+IF(ISERROR(VLOOKUP($A251,$A$26:$J$48,3,FALSE)),0,IF(VLOOKUP($A251,$A$26:$J$48,3,FALSE)&gt;0,1,0))</f>
        <v>0</v>
      </c>
      <c r="D251" s="112">
        <f t="shared" ref="D251:D267" si="13">IF(ISERROR(VLOOKUP($A251,$A$201:$J$223,4,FALSE)),0,IF(VLOOKUP($A251,$A$201:$J$223,4,FALSE)&gt;0,1,0))+IF(ISERROR(VLOOKUP($A251,$A$176:$J$198,4,FALSE)),0,IF(VLOOKUP($A251,$A$176:$J$198,4,FALSE)&gt;0,1,0))+IF(ISERROR(VLOOKUP($A251,$A$151:$J$173,4,FALSE)),0,IF(VLOOKUP($A251,$A$151:$J$173,4,FALSE)&gt;0,1,0))+IF(ISERROR(VLOOKUP($A251,$A$126:$J$148,4,FALSE)),0,IF(VLOOKUP($A251,$A$126:$J$148,4,FALSE)&gt;0,1,0))+IF(ISERROR(VLOOKUP($A251,$A$101:$J$123,4,FALSE)),0,IF(VLOOKUP($A251,$A$101:$J$123,4,FALSE)&gt;0,1,0))+IF(ISERROR(VLOOKUP($A251,$A$76:$J$98,4,FALSE)),0,IF(VLOOKUP($A251,$A$76:$J$98,4,FALSE)&gt;0,1,0))+IF(ISERROR(VLOOKUP($A251,$A$51:$J$73,4,FALSE)),0,IF(VLOOKUP($A251,$A$51:$J$73,4,FALSE)&gt;0,1,0))+IF(ISERROR(VLOOKUP($A251,$A$26:$J$48,4,FALSE)),0,IF(VLOOKUP($A251,$A$26:$J$48,4,FALSE)&gt;0,1,0))</f>
        <v>0</v>
      </c>
      <c r="E251" s="112">
        <f t="shared" ref="E251:E267" si="14">IF(ISERROR(VLOOKUP($A251,$A$201:$J$223,5,FALSE)),0,IF(VLOOKUP($A251,$A$201:$J$223,5,FALSE)&gt;0,1,0))+IF(ISERROR(VLOOKUP($A251,$A$176:$J$198,5,FALSE)),0,IF(VLOOKUP($A251,$A$176:$J$198,5,FALSE)&gt;0,1,0))+IF(ISERROR(VLOOKUP($A251,$A$151:$J$173,5,FALSE)),0,IF(VLOOKUP($A251,$A$151:$J$173,5,FALSE)&gt;0,1,0))+IF(ISERROR(VLOOKUP($A251,$A$126:$J$148,5,FALSE)),0,IF(VLOOKUP($A251,$A$126:$J$148,5,FALSE)&gt;0,1,0))+IF(ISERROR(VLOOKUP($A251,$A$101:$J$123,5,FALSE)),0,IF(VLOOKUP($A251,$A$101:$J$123,5,FALSE)&gt;0,1,0))+IF(ISERROR(VLOOKUP($A251,$A$76:$J$98,5,FALSE)),0,IF(VLOOKUP($A251,$A$76:$J$98,5,FALSE)&gt;0,1,0))+IF(ISERROR(VLOOKUP($A251,$A$51:$J$73,5,FALSE)),0,IF(VLOOKUP($A251,$A$51:$J$73,5,FALSE)&gt;0,1,0))+IF(ISERROR(VLOOKUP($A251,$A$26:$J$48,5,FALSE)),0,IF(VLOOKUP($A251,$A$26:$J$48,5,FALSE)&gt;0,1,0))</f>
        <v>0</v>
      </c>
      <c r="F251" s="112">
        <f t="shared" ref="F251:F267" si="15">IF(ISERROR(VLOOKUP($A251,$A$201:$J$223,6,FALSE)),0,IF(VLOOKUP($A251,$A$201:$J$223,6,FALSE)&gt;0,1,0))+IF(ISERROR(VLOOKUP($A251,$A$176:$J$198,6,FALSE)),0,IF(VLOOKUP($A251,$A$176:$J$198,6,FALSE)&gt;0,1,0))+IF(ISERROR(VLOOKUP($A251,$A$151:$J$173,6,FALSE)),0,IF(VLOOKUP($A251,$A$151:$J$173,6,FALSE)&gt;0,1,0))+IF(ISERROR(VLOOKUP($A251,$A$126:$J$148,6,FALSE)),0,IF(VLOOKUP($A251,$A$126:$J$148,6,FALSE)&gt;0,1,0))+IF(ISERROR(VLOOKUP($A251,$A$101:$J$123,6,FALSE)),0,IF(VLOOKUP($A251,$A$101:$J$123,6,FALSE)&gt;0,1,0))+IF(ISERROR(VLOOKUP($A251,$A$76:$J$98,6,FALSE)),0,IF(VLOOKUP($A251,$A$76:$J$98,6,FALSE)&gt;0,1,0))+IF(ISERROR(VLOOKUP($A251,$A$51:$J$73,6,FALSE)),0,IF(VLOOKUP($A251,$A$51:$J$73,6,FALSE)&gt;0,1,0))+IF(ISERROR(VLOOKUP($A251,$A$26:$J$48,6,FALSE)),0,IF(VLOOKUP($A251,$A$26:$J$48,6,FALSE)&gt;0,1,0))</f>
        <v>0</v>
      </c>
      <c r="G251" s="112">
        <f t="shared" ref="G251:G267" si="16">IF(ISERROR(VLOOKUP($A251,$A$201:$J$223,7,FALSE)),0,IF(VLOOKUP($A251,$A$201:$J$223,7,FALSE)&gt;0,1,0))+IF(ISERROR(VLOOKUP($A251,$A$176:$J$198,7,FALSE)),0,IF(VLOOKUP($A251,$A$176:$J$198,7,FALSE)&gt;0,1,0))+IF(ISERROR(VLOOKUP($A251,$A$151:$J$173,7,FALSE)),0,IF(VLOOKUP($A251,$A$151:$J$173,7,FALSE)&gt;0,1,0))+IF(ISERROR(VLOOKUP($A251,$A$126:$J$148,7,FALSE)),0,IF(VLOOKUP($A251,$A$126:$J$148,7,FALSE)&gt;0,1,0))+IF(ISERROR(VLOOKUP($A251,$A$101:$J$123,7,FALSE)),0,IF(VLOOKUP($A251,$A$101:$J$123,7,FALSE)&gt;0,1,0))+IF(ISERROR(VLOOKUP($A251,$A$76:$J$98,7,FALSE)),0,IF(VLOOKUP($A251,$A$76:$J$98,7,FALSE)&gt;0,1,0))+IF(ISERROR(VLOOKUP($A251,$A$51:$J$73,7,FALSE)),0,IF(VLOOKUP($A251,$A$51:$J$73,7,FALSE)&gt;0,1,0))+IF(ISERROR(VLOOKUP($A251,$A$26:$J$48,7,FALSE)),0,IF(VLOOKUP($A251,$A$26:$J$48,7,FALSE)&gt;0,1,0))</f>
        <v>0</v>
      </c>
      <c r="H251" s="112">
        <f t="shared" ref="H251:H267" si="17">IF(ISERROR(VLOOKUP($A251,$A$201:$J$223,8,FALSE)),0,IF(VLOOKUP($A251,$A$201:$J$223,8,FALSE)&gt;0,1,0))+IF(ISERROR(VLOOKUP($A251,$A$176:$J$198,8,FALSE)),0,IF(VLOOKUP($A251,$A$176:$J$198,8,FALSE)&gt;0,1,0))+IF(ISERROR(VLOOKUP($A251,$A$151:$J$173,8,FALSE)),0,IF(VLOOKUP($A251,$A$151:$J$173,8,FALSE)&gt;0,1,0))+IF(ISERROR(VLOOKUP($A251,$A$126:$J$148,8,FALSE)),0,IF(VLOOKUP($A251,$A$126:$J$148,8,FALSE)&gt;0,1,0))+IF(ISERROR(VLOOKUP($A251,$A$101:$J$123,8,FALSE)),0,IF(VLOOKUP($A251,$A$101:$J$123,8,FALSE)&gt;0,1,0))+IF(ISERROR(VLOOKUP($A251,$A$76:$J$98,8,FALSE)),0,IF(VLOOKUP($A251,$A$76:$J$98,8,FALSE)&gt;0,1,0))+IF(ISERROR(VLOOKUP($A251,$A$51:$J$73,8,FALSE)),0,IF(VLOOKUP($A251,$A$51:$J$73,8,FALSE)&gt;0,1,0))+IF(ISERROR(VLOOKUP($A251,$A$26:$J$48,8,FALSE)),0,IF(VLOOKUP($A251,$A$26:$J$48,8,FALSE)&gt;0,1,0))</f>
        <v>0</v>
      </c>
      <c r="I251" s="112">
        <f t="shared" ref="I251:I267" si="18">IF(ISERROR(VLOOKUP($A251,$A$201:$J$223,9,FALSE)),0,IF(VLOOKUP($A251,$A$201:$J$223,9,FALSE)&gt;0,1,0))+IF(ISERROR(VLOOKUP($A251,$A$176:$J$198,9,FALSE)),0,IF(VLOOKUP($A251,$A$176:$J$198,9,FALSE)&gt;0,1,0))+IF(ISERROR(VLOOKUP($A251,$A$151:$J$173,9,FALSE)),0,IF(VLOOKUP($A251,$A$151:$J$173,9,FALSE)&gt;0,1,0))+IF(ISERROR(VLOOKUP($A251,$A$126:$J$148,9,FALSE)),0,IF(VLOOKUP($A251,$A$126:$J$148,9,FALSE)&gt;0,1,0))+IF(ISERROR(VLOOKUP($A251,$A$101:$J$123,9,FALSE)),0,IF(VLOOKUP($A251,$A$101:$J$123,9,FALSE)&gt;0,1,0))+IF(ISERROR(VLOOKUP($A251,$A$76:$J$98,9,FALSE)),0,IF(VLOOKUP($A251,$A$76:$J$98,9,FALSE)&gt;0,1,0))+IF(ISERROR(VLOOKUP($A251,$A$51:$J$73,9,FALSE)),0,IF(VLOOKUP($A251,$A$51:$J$73,9,FALSE)&gt;0,1,0))+IF(ISERROR(VLOOKUP($A251,$A$26:$J$48,9,FALSE)),0,IF(VLOOKUP($A251,$A$26:$J$48,9,FALSE)&gt;0,1,0))</f>
        <v>0</v>
      </c>
      <c r="J251" s="112">
        <f t="shared" ref="J251:J267" si="19">IF(ISERROR(VLOOKUP($A251,$A$201:$J$223,10,FALSE)),0,IF(VLOOKUP($A251,$A$201:$J$223,10,FALSE)&gt;0,1,0))+IF(ISERROR(VLOOKUP($A251,$A$176:$J$198,10,FALSE)),0,IF(VLOOKUP($A251,$A$176:$J$198,10,FALSE)&gt;0,1,0))+IF(ISERROR(VLOOKUP($A251,$A$151:$J$173,10,FALSE)),0,IF(VLOOKUP($A251,$A$151:$J$173,10,FALSE)&gt;0,1,0))+IF(ISERROR(VLOOKUP($A251,$A$126:$J$148,10,FALSE)),0,IF(VLOOKUP($A251,$A$126:$J$148,10,FALSE)&gt;0,1,0))+IF(ISERROR(VLOOKUP($A251,$A$101:$J$123,10,FALSE)),0,IF(VLOOKUP($A251,$A$101:$J$123,10,FALSE)&gt;0,1,0))+IF(ISERROR(VLOOKUP($A251,$A$76:$J$98,10,FALSE)),0,IF(VLOOKUP($A251,$A$76:$J$98,10,FALSE)&gt;0,1,0))+IF(ISERROR(VLOOKUP($A251,$A$51:$J$73,10,FALSE)),0,IF(VLOOKUP($A251,$A$51:$J$73,10,FALSE)&gt;0,1,0))+IF(ISERROR(VLOOKUP($A251,$A$26:$J$48,10,FALSE)),0,IF(VLOOKUP($A251,$A$26:$J$48,10,FALSE)&gt;0,1,0))</f>
        <v>0</v>
      </c>
    </row>
    <row r="252" spans="1:10">
      <c r="A252" s="169" t="str">
        <f>[1]Notice!I4</f>
        <v>VENTES CLIENTS</v>
      </c>
      <c r="B252" s="112">
        <f t="shared" si="11"/>
        <v>1</v>
      </c>
      <c r="C252" s="112">
        <f t="shared" si="12"/>
        <v>1</v>
      </c>
      <c r="D252" s="112">
        <f t="shared" si="13"/>
        <v>1</v>
      </c>
      <c r="E252" s="112">
        <f t="shared" si="14"/>
        <v>1</v>
      </c>
      <c r="F252" s="112">
        <f t="shared" si="15"/>
        <v>1</v>
      </c>
      <c r="G252" s="112">
        <f t="shared" si="16"/>
        <v>1</v>
      </c>
      <c r="H252" s="112">
        <f t="shared" si="17"/>
        <v>1</v>
      </c>
      <c r="I252" s="112">
        <f t="shared" si="18"/>
        <v>1</v>
      </c>
      <c r="J252" s="112">
        <f t="shared" si="19"/>
        <v>0</v>
      </c>
    </row>
    <row r="253" spans="1:10">
      <c r="A253" s="169" t="str">
        <f>[1]Notice!I5</f>
        <v>STOCKS</v>
      </c>
      <c r="B253" s="112">
        <f t="shared" si="11"/>
        <v>0</v>
      </c>
      <c r="C253" s="112">
        <f t="shared" si="12"/>
        <v>0</v>
      </c>
      <c r="D253" s="112">
        <f t="shared" si="13"/>
        <v>0</v>
      </c>
      <c r="E253" s="112">
        <f t="shared" si="14"/>
        <v>0</v>
      </c>
      <c r="F253" s="112">
        <f t="shared" si="15"/>
        <v>0</v>
      </c>
      <c r="G253" s="112">
        <f t="shared" si="16"/>
        <v>0</v>
      </c>
      <c r="H253" s="112">
        <f t="shared" si="17"/>
        <v>0</v>
      </c>
      <c r="I253" s="112">
        <f t="shared" si="18"/>
        <v>0</v>
      </c>
      <c r="J253" s="112">
        <f t="shared" si="19"/>
        <v>0</v>
      </c>
    </row>
    <row r="254" spans="1:10" ht="25.5">
      <c r="A254" s="169" t="str">
        <f>[1]Notice!I6</f>
        <v>IMMOS CORP &amp; INCORP</v>
      </c>
      <c r="B254" s="112">
        <f t="shared" si="11"/>
        <v>0</v>
      </c>
      <c r="C254" s="112">
        <f t="shared" si="12"/>
        <v>0</v>
      </c>
      <c r="D254" s="112">
        <f t="shared" si="13"/>
        <v>0</v>
      </c>
      <c r="E254" s="112">
        <f t="shared" si="14"/>
        <v>0</v>
      </c>
      <c r="F254" s="112">
        <f t="shared" si="15"/>
        <v>0</v>
      </c>
      <c r="G254" s="112">
        <f t="shared" si="16"/>
        <v>0</v>
      </c>
      <c r="H254" s="112">
        <f t="shared" si="17"/>
        <v>0</v>
      </c>
      <c r="I254" s="112">
        <f t="shared" si="18"/>
        <v>0</v>
      </c>
      <c r="J254" s="112">
        <f t="shared" si="19"/>
        <v>0</v>
      </c>
    </row>
    <row r="255" spans="1:10">
      <c r="A255" s="169" t="str">
        <f>[1]Notice!I7</f>
        <v>TRESORERIE</v>
      </c>
      <c r="B255" s="112">
        <f t="shared" si="11"/>
        <v>0</v>
      </c>
      <c r="C255" s="112">
        <f t="shared" si="12"/>
        <v>0</v>
      </c>
      <c r="D255" s="112">
        <f t="shared" si="13"/>
        <v>0</v>
      </c>
      <c r="E255" s="112">
        <f t="shared" si="14"/>
        <v>0</v>
      </c>
      <c r="F255" s="112">
        <f t="shared" si="15"/>
        <v>0</v>
      </c>
      <c r="G255" s="112">
        <f t="shared" si="16"/>
        <v>0</v>
      </c>
      <c r="H255" s="112">
        <f t="shared" si="17"/>
        <v>0</v>
      </c>
      <c r="I255" s="112">
        <f t="shared" si="18"/>
        <v>0</v>
      </c>
      <c r="J255" s="112">
        <f t="shared" si="19"/>
        <v>0</v>
      </c>
    </row>
    <row r="256" spans="1:10">
      <c r="A256" s="169" t="str">
        <f>[1]Notice!I8</f>
        <v>IMMOS FIN</v>
      </c>
      <c r="B256" s="112">
        <f t="shared" si="11"/>
        <v>0</v>
      </c>
      <c r="C256" s="112">
        <f t="shared" si="12"/>
        <v>0</v>
      </c>
      <c r="D256" s="112">
        <f t="shared" si="13"/>
        <v>0</v>
      </c>
      <c r="E256" s="112">
        <f t="shared" si="14"/>
        <v>0</v>
      </c>
      <c r="F256" s="112">
        <f t="shared" si="15"/>
        <v>0</v>
      </c>
      <c r="G256" s="112">
        <f t="shared" si="16"/>
        <v>0</v>
      </c>
      <c r="H256" s="112">
        <f t="shared" si="17"/>
        <v>0</v>
      </c>
      <c r="I256" s="112">
        <f t="shared" si="18"/>
        <v>0</v>
      </c>
      <c r="J256" s="112">
        <f t="shared" si="19"/>
        <v>0</v>
      </c>
    </row>
    <row r="257" spans="1:10">
      <c r="A257" s="169" t="str">
        <f>[1]Notice!I9</f>
        <v>ACHATS FOURNIS.</v>
      </c>
      <c r="B257" s="112">
        <f t="shared" si="11"/>
        <v>0</v>
      </c>
      <c r="C257" s="112">
        <f t="shared" si="12"/>
        <v>0</v>
      </c>
      <c r="D257" s="112">
        <f t="shared" si="13"/>
        <v>0</v>
      </c>
      <c r="E257" s="112">
        <f t="shared" si="14"/>
        <v>0</v>
      </c>
      <c r="F257" s="112">
        <f t="shared" si="15"/>
        <v>0</v>
      </c>
      <c r="G257" s="112">
        <f t="shared" si="16"/>
        <v>0</v>
      </c>
      <c r="H257" s="112">
        <f t="shared" si="17"/>
        <v>0</v>
      </c>
      <c r="I257" s="112">
        <f t="shared" si="18"/>
        <v>0</v>
      </c>
      <c r="J257" s="112">
        <f t="shared" si="19"/>
        <v>0</v>
      </c>
    </row>
    <row r="258" spans="1:10">
      <c r="A258" s="169" t="str">
        <f>[1]Notice!I10</f>
        <v>PERSONNEL</v>
      </c>
      <c r="B258" s="112">
        <f t="shared" si="11"/>
        <v>0</v>
      </c>
      <c r="C258" s="112">
        <f t="shared" si="12"/>
        <v>0</v>
      </c>
      <c r="D258" s="112">
        <f t="shared" si="13"/>
        <v>0</v>
      </c>
      <c r="E258" s="112">
        <f t="shared" si="14"/>
        <v>0</v>
      </c>
      <c r="F258" s="112">
        <f t="shared" si="15"/>
        <v>0</v>
      </c>
      <c r="G258" s="112">
        <f t="shared" si="16"/>
        <v>0</v>
      </c>
      <c r="H258" s="112">
        <f t="shared" si="17"/>
        <v>0</v>
      </c>
      <c r="I258" s="112">
        <f t="shared" si="18"/>
        <v>0</v>
      </c>
      <c r="J258" s="112">
        <f t="shared" si="19"/>
        <v>0</v>
      </c>
    </row>
    <row r="259" spans="1:10" ht="25.5">
      <c r="A259" s="169" t="str">
        <f>[1]Notice!I11</f>
        <v>EMPRUNTS &amp; DETTES</v>
      </c>
      <c r="B259" s="112">
        <f t="shared" si="11"/>
        <v>0</v>
      </c>
      <c r="C259" s="112">
        <f t="shared" si="12"/>
        <v>0</v>
      </c>
      <c r="D259" s="112">
        <f t="shared" si="13"/>
        <v>0</v>
      </c>
      <c r="E259" s="112">
        <f t="shared" si="14"/>
        <v>0</v>
      </c>
      <c r="F259" s="112">
        <f t="shared" si="15"/>
        <v>0</v>
      </c>
      <c r="G259" s="112">
        <f t="shared" si="16"/>
        <v>0</v>
      </c>
      <c r="H259" s="112">
        <f t="shared" si="17"/>
        <v>0</v>
      </c>
      <c r="I259" s="112">
        <f t="shared" si="18"/>
        <v>0</v>
      </c>
      <c r="J259" s="112">
        <f t="shared" si="19"/>
        <v>0</v>
      </c>
    </row>
    <row r="260" spans="1:10">
      <c r="A260" s="169" t="str">
        <f>[1]Notice!I12</f>
        <v>FONDS PROPRES</v>
      </c>
      <c r="B260" s="112">
        <f t="shared" si="11"/>
        <v>0</v>
      </c>
      <c r="C260" s="112">
        <f t="shared" si="12"/>
        <v>0</v>
      </c>
      <c r="D260" s="112">
        <f t="shared" si="13"/>
        <v>0</v>
      </c>
      <c r="E260" s="112">
        <f t="shared" si="14"/>
        <v>0</v>
      </c>
      <c r="F260" s="112">
        <f t="shared" si="15"/>
        <v>0</v>
      </c>
      <c r="G260" s="112">
        <f t="shared" si="16"/>
        <v>0</v>
      </c>
      <c r="H260" s="112">
        <f t="shared" si="17"/>
        <v>0</v>
      </c>
      <c r="I260" s="112">
        <f t="shared" si="18"/>
        <v>0</v>
      </c>
      <c r="J260" s="112">
        <f t="shared" si="19"/>
        <v>0</v>
      </c>
    </row>
    <row r="261" spans="1:10">
      <c r="A261" s="169" t="str">
        <f>[1]Notice!I13</f>
        <v>PROVISIONS</v>
      </c>
      <c r="B261" s="112">
        <f t="shared" si="11"/>
        <v>0</v>
      </c>
      <c r="C261" s="112">
        <f t="shared" si="12"/>
        <v>0</v>
      </c>
      <c r="D261" s="112">
        <f t="shared" si="13"/>
        <v>0</v>
      </c>
      <c r="E261" s="112">
        <f t="shared" si="14"/>
        <v>0</v>
      </c>
      <c r="F261" s="112">
        <f t="shared" si="15"/>
        <v>0</v>
      </c>
      <c r="G261" s="112">
        <f t="shared" si="16"/>
        <v>0</v>
      </c>
      <c r="H261" s="112">
        <f t="shared" si="17"/>
        <v>0</v>
      </c>
      <c r="I261" s="112">
        <f t="shared" si="18"/>
        <v>0</v>
      </c>
      <c r="J261" s="112">
        <f t="shared" si="19"/>
        <v>0</v>
      </c>
    </row>
    <row r="262" spans="1:10">
      <c r="A262" s="169" t="str">
        <f>[1]Notice!I14</f>
        <v>IMPÔTS &amp; TAXES</v>
      </c>
      <c r="B262" s="112">
        <f t="shared" si="11"/>
        <v>0</v>
      </c>
      <c r="C262" s="112">
        <f t="shared" si="12"/>
        <v>0</v>
      </c>
      <c r="D262" s="112">
        <f t="shared" si="13"/>
        <v>0</v>
      </c>
      <c r="E262" s="112">
        <f t="shared" si="14"/>
        <v>0</v>
      </c>
      <c r="F262" s="112">
        <f t="shared" si="15"/>
        <v>0</v>
      </c>
      <c r="G262" s="112">
        <f t="shared" si="16"/>
        <v>0</v>
      </c>
      <c r="H262" s="112">
        <f t="shared" si="17"/>
        <v>0</v>
      </c>
      <c r="I262" s="112">
        <f t="shared" si="18"/>
        <v>0</v>
      </c>
      <c r="J262" s="112">
        <f t="shared" si="19"/>
        <v>0</v>
      </c>
    </row>
    <row r="263" spans="1:10">
      <c r="A263" s="169" t="str">
        <f>[1]Notice!I15</f>
        <v>AUTRES ACTIFS</v>
      </c>
      <c r="B263" s="112">
        <f t="shared" si="11"/>
        <v>0</v>
      </c>
      <c r="C263" s="112">
        <f t="shared" si="12"/>
        <v>0</v>
      </c>
      <c r="D263" s="112">
        <f t="shared" si="13"/>
        <v>0</v>
      </c>
      <c r="E263" s="112">
        <f t="shared" si="14"/>
        <v>0</v>
      </c>
      <c r="F263" s="112">
        <f t="shared" si="15"/>
        <v>0</v>
      </c>
      <c r="G263" s="112">
        <f t="shared" si="16"/>
        <v>0</v>
      </c>
      <c r="H263" s="112">
        <f t="shared" si="17"/>
        <v>0</v>
      </c>
      <c r="I263" s="112">
        <f t="shared" si="18"/>
        <v>0</v>
      </c>
      <c r="J263" s="112">
        <f t="shared" si="19"/>
        <v>0</v>
      </c>
    </row>
    <row r="264" spans="1:10">
      <c r="A264" s="169" t="str">
        <f>[1]Notice!I16</f>
        <v>AUTRES PASSIFS</v>
      </c>
      <c r="B264" s="112">
        <f t="shared" si="11"/>
        <v>0</v>
      </c>
      <c r="C264" s="112">
        <f t="shared" si="12"/>
        <v>0</v>
      </c>
      <c r="D264" s="112">
        <f t="shared" si="13"/>
        <v>0</v>
      </c>
      <c r="E264" s="112">
        <f t="shared" si="14"/>
        <v>0</v>
      </c>
      <c r="F264" s="112">
        <f t="shared" si="15"/>
        <v>0</v>
      </c>
      <c r="G264" s="112">
        <f t="shared" si="16"/>
        <v>0</v>
      </c>
      <c r="H264" s="112">
        <f t="shared" si="17"/>
        <v>0</v>
      </c>
      <c r="I264" s="112">
        <f t="shared" si="18"/>
        <v>0</v>
      </c>
      <c r="J264" s="112">
        <f t="shared" si="19"/>
        <v>0</v>
      </c>
    </row>
    <row r="265" spans="1:10" ht="25.5">
      <c r="A265" s="169" t="str">
        <f>[1]Notice!I17</f>
        <v>AUTRES PDTS &amp; CHARGES</v>
      </c>
      <c r="B265" s="112">
        <f t="shared" si="11"/>
        <v>0</v>
      </c>
      <c r="C265" s="112">
        <f t="shared" si="12"/>
        <v>0</v>
      </c>
      <c r="D265" s="112">
        <f t="shared" si="13"/>
        <v>0</v>
      </c>
      <c r="E265" s="112">
        <f t="shared" si="14"/>
        <v>0</v>
      </c>
      <c r="F265" s="112">
        <f t="shared" si="15"/>
        <v>0</v>
      </c>
      <c r="G265" s="112">
        <f t="shared" si="16"/>
        <v>0</v>
      </c>
      <c r="H265" s="112">
        <f t="shared" si="17"/>
        <v>0</v>
      </c>
      <c r="I265" s="112">
        <f t="shared" si="18"/>
        <v>0</v>
      </c>
      <c r="J265" s="112">
        <f t="shared" si="19"/>
        <v>0</v>
      </c>
    </row>
    <row r="266" spans="1:10">
      <c r="A266" s="169" t="str">
        <f>[1]Notice!I18</f>
        <v>INTERCO CCT</v>
      </c>
      <c r="B266" s="112">
        <f t="shared" si="11"/>
        <v>0</v>
      </c>
      <c r="C266" s="112">
        <f t="shared" si="12"/>
        <v>0</v>
      </c>
      <c r="D266" s="112">
        <f t="shared" si="13"/>
        <v>0</v>
      </c>
      <c r="E266" s="112">
        <f t="shared" si="14"/>
        <v>0</v>
      </c>
      <c r="F266" s="112">
        <f t="shared" si="15"/>
        <v>0</v>
      </c>
      <c r="G266" s="112">
        <f t="shared" si="16"/>
        <v>0</v>
      </c>
      <c r="H266" s="112">
        <f t="shared" si="17"/>
        <v>0</v>
      </c>
      <c r="I266" s="112">
        <f t="shared" si="18"/>
        <v>0</v>
      </c>
      <c r="J266" s="112">
        <f t="shared" si="19"/>
        <v>0</v>
      </c>
    </row>
    <row r="267" spans="1:10">
      <c r="A267" s="169" t="str">
        <f>[1]Notice!I19</f>
        <v>LIASSE CONSO</v>
      </c>
      <c r="B267" s="112">
        <f t="shared" si="11"/>
        <v>0</v>
      </c>
      <c r="C267" s="112">
        <f t="shared" si="12"/>
        <v>0</v>
      </c>
      <c r="D267" s="112">
        <f t="shared" si="13"/>
        <v>0</v>
      </c>
      <c r="E267" s="112">
        <f t="shared" si="14"/>
        <v>0</v>
      </c>
      <c r="F267" s="112">
        <f t="shared" si="15"/>
        <v>0</v>
      </c>
      <c r="G267" s="112">
        <f t="shared" si="16"/>
        <v>0</v>
      </c>
      <c r="H267" s="112">
        <f t="shared" si="17"/>
        <v>0</v>
      </c>
      <c r="I267" s="112">
        <f t="shared" si="18"/>
        <v>0</v>
      </c>
      <c r="J267" s="112">
        <f t="shared" si="19"/>
        <v>0</v>
      </c>
    </row>
  </sheetData>
  <sheetProtection sheet="1" objects="1" scenarios="1"/>
  <conditionalFormatting sqref="B3:J19">
    <cfRule type="cellIs" dxfId="128" priority="1" stopIfTrue="1" operator="between">
      <formula>2.5</formula>
      <formula>3</formula>
    </cfRule>
    <cfRule type="cellIs" dxfId="127" priority="2" stopIfTrue="1" operator="between">
      <formula>1.5</formula>
      <formula>2.49</formula>
    </cfRule>
    <cfRule type="cellIs" dxfId="126" priority="3" stopIfTrue="1" operator="between">
      <formula>0.5</formula>
      <formula>1.49</formula>
    </cfRule>
  </conditionalFormatting>
  <pageMargins left="0.70866141732283472" right="0.70866141732283472" top="0.74803149606299213" bottom="0.74803149606299213" header="0.31496062992125984" footer="0.31496062992125984"/>
  <pageSetup paperSize="9" orientation="portrait" verticalDpi="0" r:id="rId6"/>
</worksheet>
</file>

<file path=xl/worksheets/sheet3.xml><?xml version="1.0" encoding="utf-8"?>
<worksheet xmlns="http://schemas.openxmlformats.org/spreadsheetml/2006/main" xmlns:r="http://schemas.openxmlformats.org/officeDocument/2006/relationships">
  <sheetPr codeName="Feuil3">
    <pageSetUpPr fitToPage="1"/>
  </sheetPr>
  <dimension ref="A3:BL21"/>
  <sheetViews>
    <sheetView showGridLines="0" topLeftCell="A3" zoomScale="80" zoomScaleNormal="80" zoomScaleSheetLayoutView="100" workbookViewId="0">
      <pane ySplit="4" topLeftCell="A7" activePane="bottomLeft" state="frozenSplit"/>
      <selection activeCell="Y3" sqref="Y3"/>
      <selection pane="bottomLeft" activeCell="K9" sqref="K9"/>
    </sheetView>
  </sheetViews>
  <sheetFormatPr baseColWidth="10" defaultRowHeight="12.75"/>
  <cols>
    <col min="1" max="1" width="1.7109375" style="1" customWidth="1"/>
    <col min="2" max="2" width="2.28515625" style="1" customWidth="1"/>
    <col min="3" max="3" width="17.28515625" style="1" customWidth="1"/>
    <col min="4" max="6" width="2.28515625" style="1" customWidth="1"/>
    <col min="7" max="7" width="17.5703125" style="1" customWidth="1"/>
    <col min="8" max="10" width="2.28515625" style="1" customWidth="1"/>
    <col min="11" max="11" width="17.5703125" style="1" customWidth="1"/>
    <col min="12" max="12" width="2.28515625" style="1" customWidth="1"/>
    <col min="13" max="13" width="1.7109375" style="1" customWidth="1"/>
    <col min="14" max="14" width="2.28515625" style="1" customWidth="1"/>
    <col min="15" max="15" width="17.5703125" style="1" customWidth="1"/>
    <col min="16" max="18" width="2.28515625" style="1" customWidth="1"/>
    <col min="19" max="19" width="17.5703125" style="1" customWidth="1"/>
    <col min="20" max="20" width="2.28515625" style="1" customWidth="1"/>
    <col min="21" max="21" width="2" style="1" customWidth="1"/>
    <col min="22" max="22" width="2.28515625" style="1" customWidth="1"/>
    <col min="23" max="23" width="17.5703125" style="1" customWidth="1"/>
    <col min="24" max="24" width="2.28515625" style="1" customWidth="1"/>
    <col min="25" max="25" width="2" style="1" customWidth="1"/>
    <col min="26" max="26" width="2.28515625" style="1" customWidth="1"/>
    <col min="27" max="27" width="17.5703125" style="1" customWidth="1"/>
    <col min="28" max="28" width="2.28515625" style="1" customWidth="1"/>
    <col min="29" max="29" width="1.7109375" style="1" customWidth="1"/>
    <col min="30" max="30" width="2.28515625" style="1" customWidth="1"/>
    <col min="31" max="31" width="17.5703125" style="1" customWidth="1"/>
    <col min="32" max="32" width="2.28515625" style="1" customWidth="1"/>
    <col min="33" max="33" width="2.42578125" style="1" customWidth="1"/>
    <col min="34" max="34" width="2.28515625" style="1" customWidth="1"/>
    <col min="35" max="35" width="17.5703125" style="1" customWidth="1"/>
    <col min="36" max="36" width="2.28515625" style="1" customWidth="1"/>
    <col min="37" max="37" width="1.7109375" style="1" customWidth="1"/>
    <col min="38" max="38" width="2.28515625" style="1" customWidth="1"/>
    <col min="39" max="39" width="17.5703125" style="1" customWidth="1"/>
    <col min="40" max="40" width="2.28515625" style="1" customWidth="1"/>
    <col min="41" max="41" width="2" style="1" customWidth="1"/>
    <col min="42" max="42" width="2.28515625" style="1" customWidth="1"/>
    <col min="43" max="43" width="17.5703125" style="1" customWidth="1"/>
    <col min="44" max="44" width="2.28515625" style="1" customWidth="1"/>
    <col min="45" max="45" width="2.42578125" style="1" customWidth="1"/>
    <col min="46" max="46" width="2.28515625" style="1" customWidth="1"/>
    <col min="47" max="47" width="17.5703125" style="1" customWidth="1"/>
    <col min="48" max="48" width="2.28515625" style="1" customWidth="1"/>
    <col min="49" max="49" width="2" style="1" customWidth="1"/>
    <col min="50" max="50" width="2.28515625" style="1" customWidth="1"/>
    <col min="51" max="51" width="17.5703125" style="1" customWidth="1"/>
    <col min="52" max="54" width="2.28515625" style="1" customWidth="1"/>
    <col min="55" max="55" width="17.5703125" style="1" customWidth="1"/>
    <col min="56" max="56" width="2.28515625" style="1" customWidth="1"/>
    <col min="57" max="57" width="2.42578125" style="1" customWidth="1"/>
    <col min="58" max="58" width="2.28515625" style="1" customWidth="1"/>
    <col min="59" max="59" width="17.5703125" style="1" customWidth="1"/>
    <col min="60" max="60" width="2.28515625" style="1" customWidth="1"/>
    <col min="61" max="61" width="2.42578125" style="1" customWidth="1"/>
    <col min="62" max="62" width="2.28515625" style="1" customWidth="1"/>
    <col min="63" max="63" width="17.5703125" style="1" customWidth="1"/>
    <col min="64" max="64" width="2.28515625" style="1" customWidth="1"/>
    <col min="65" max="16384" width="11.42578125" style="1"/>
  </cols>
  <sheetData>
    <row r="3" spans="1:64" ht="43.5" customHeight="1">
      <c r="B3" s="253" t="s">
        <v>1</v>
      </c>
      <c r="C3" s="254"/>
      <c r="D3" s="254"/>
      <c r="E3" s="254"/>
      <c r="F3" s="254"/>
      <c r="G3" s="254"/>
      <c r="H3" s="254"/>
      <c r="I3" s="254"/>
      <c r="J3" s="254"/>
      <c r="K3" s="254"/>
      <c r="L3" s="255"/>
      <c r="N3" s="253" t="s">
        <v>0</v>
      </c>
      <c r="O3" s="254"/>
      <c r="P3" s="254"/>
      <c r="Q3" s="254"/>
      <c r="R3" s="254"/>
      <c r="S3" s="254"/>
      <c r="T3" s="254"/>
      <c r="U3" s="254"/>
      <c r="V3" s="254"/>
      <c r="W3" s="254"/>
      <c r="X3" s="254"/>
      <c r="Y3" s="254"/>
      <c r="Z3" s="254"/>
      <c r="AA3" s="254"/>
      <c r="AB3" s="255"/>
      <c r="AD3" s="253" t="s">
        <v>56</v>
      </c>
      <c r="AE3" s="254"/>
      <c r="AF3" s="254"/>
      <c r="AG3" s="254"/>
      <c r="AH3" s="254"/>
      <c r="AI3" s="254"/>
      <c r="AJ3" s="255"/>
      <c r="AL3" s="253" t="s">
        <v>66</v>
      </c>
      <c r="AM3" s="254"/>
      <c r="AN3" s="254"/>
      <c r="AO3" s="254"/>
      <c r="AP3" s="254"/>
      <c r="AQ3" s="254"/>
      <c r="AR3" s="254"/>
      <c r="AS3" s="254"/>
      <c r="AT3" s="254"/>
      <c r="AU3" s="254"/>
      <c r="AV3" s="254"/>
      <c r="AW3" s="254"/>
      <c r="AX3" s="254"/>
      <c r="AY3" s="254"/>
      <c r="AZ3" s="255"/>
      <c r="BB3" s="253" t="s">
        <v>62</v>
      </c>
      <c r="BC3" s="254"/>
      <c r="BD3" s="254"/>
      <c r="BE3" s="254"/>
      <c r="BF3" s="254"/>
      <c r="BG3" s="254"/>
      <c r="BH3" s="254"/>
      <c r="BI3" s="254"/>
      <c r="BJ3" s="254"/>
      <c r="BK3" s="254"/>
      <c r="BL3" s="255"/>
    </row>
    <row r="5" spans="1:64" ht="13.5" thickBot="1">
      <c r="A5" s="3"/>
      <c r="B5" s="3"/>
      <c r="C5" s="3"/>
      <c r="D5" s="3"/>
      <c r="E5" s="3"/>
      <c r="F5" s="3"/>
      <c r="G5" s="3"/>
      <c r="H5" s="3"/>
      <c r="I5" s="3"/>
      <c r="J5" s="3"/>
      <c r="K5" s="3"/>
      <c r="L5" s="3"/>
      <c r="M5" s="3"/>
      <c r="N5" s="3"/>
      <c r="O5" s="3"/>
      <c r="P5" s="3"/>
      <c r="Q5" s="3"/>
      <c r="R5" s="3"/>
      <c r="S5" s="3"/>
      <c r="T5" s="3"/>
      <c r="U5" s="3"/>
      <c r="V5" s="3"/>
      <c r="W5" s="3"/>
      <c r="X5" s="3"/>
      <c r="Y5" s="3"/>
      <c r="Z5" s="3"/>
      <c r="AA5" s="3"/>
      <c r="AB5" s="3"/>
      <c r="AD5" s="3"/>
      <c r="AE5" s="3"/>
      <c r="AF5" s="3"/>
      <c r="AH5" s="3"/>
      <c r="AI5" s="3"/>
      <c r="AJ5" s="3"/>
      <c r="AK5" s="3"/>
      <c r="AL5" s="3"/>
      <c r="AM5" s="3"/>
      <c r="AN5" s="3"/>
      <c r="AO5" s="3"/>
      <c r="AP5" s="3"/>
      <c r="AQ5" s="3"/>
      <c r="AR5" s="3"/>
      <c r="AT5" s="3"/>
      <c r="AU5" s="3"/>
      <c r="AV5" s="3"/>
      <c r="AW5" s="3"/>
      <c r="AX5" s="3"/>
      <c r="AY5" s="3"/>
      <c r="AZ5" s="3"/>
      <c r="BA5" s="3"/>
      <c r="BB5" s="3"/>
      <c r="BC5" s="3"/>
      <c r="BD5" s="3"/>
      <c r="BF5" s="3"/>
      <c r="BG5" s="3"/>
      <c r="BH5" s="3"/>
      <c r="BJ5" s="3"/>
      <c r="BK5" s="3"/>
      <c r="BL5" s="3"/>
    </row>
    <row r="6" spans="1:64" s="2" customFormat="1" ht="60.75" customHeight="1" thickBot="1">
      <c r="A6" s="4"/>
      <c r="B6" s="5"/>
      <c r="C6" s="6" t="s">
        <v>63</v>
      </c>
      <c r="D6" s="7"/>
      <c r="E6" s="4"/>
      <c r="F6" s="5"/>
      <c r="G6" s="6" t="s">
        <v>322</v>
      </c>
      <c r="H6" s="7"/>
      <c r="I6" s="4"/>
      <c r="J6" s="5"/>
      <c r="K6" s="6" t="s">
        <v>323</v>
      </c>
      <c r="L6" s="7"/>
      <c r="M6" s="4"/>
      <c r="N6" s="5"/>
      <c r="O6" s="6" t="s">
        <v>15</v>
      </c>
      <c r="P6" s="7"/>
      <c r="Q6" s="4"/>
      <c r="R6" s="5"/>
      <c r="S6" s="6" t="s">
        <v>173</v>
      </c>
      <c r="T6" s="7"/>
      <c r="U6" s="4"/>
      <c r="V6" s="5"/>
      <c r="W6" s="6" t="s">
        <v>21</v>
      </c>
      <c r="X6" s="7"/>
      <c r="Y6" s="4"/>
      <c r="Z6" s="5"/>
      <c r="AA6" s="6" t="s">
        <v>16</v>
      </c>
      <c r="AB6" s="7"/>
      <c r="AD6" s="5"/>
      <c r="AE6" s="6" t="s">
        <v>53</v>
      </c>
      <c r="AF6" s="7"/>
      <c r="AH6" s="5"/>
      <c r="AI6" s="6" t="s">
        <v>56</v>
      </c>
      <c r="AJ6" s="7"/>
      <c r="AK6" s="4"/>
      <c r="AL6" s="5"/>
      <c r="AM6" s="6" t="s">
        <v>54</v>
      </c>
      <c r="AN6" s="7"/>
      <c r="AP6" s="5"/>
      <c r="AQ6" s="6" t="s">
        <v>55</v>
      </c>
      <c r="AR6" s="7"/>
      <c r="AS6" s="4"/>
      <c r="AT6" s="5"/>
      <c r="AU6" s="6" t="s">
        <v>34</v>
      </c>
      <c r="AV6" s="7"/>
      <c r="AW6" s="4"/>
      <c r="AX6" s="5"/>
      <c r="AY6" s="6" t="s">
        <v>16</v>
      </c>
      <c r="AZ6" s="7"/>
      <c r="BA6" s="4"/>
      <c r="BB6" s="5"/>
      <c r="BC6" s="6" t="s">
        <v>41</v>
      </c>
      <c r="BD6" s="7"/>
      <c r="BF6" s="5"/>
      <c r="BG6" s="6" t="s">
        <v>40</v>
      </c>
      <c r="BH6" s="7"/>
      <c r="BJ6" s="5"/>
      <c r="BK6" s="6" t="s">
        <v>46</v>
      </c>
      <c r="BL6" s="7"/>
    </row>
    <row r="7" spans="1:64" s="15" customFormat="1">
      <c r="A7" s="8"/>
      <c r="B7" s="9"/>
      <c r="C7" s="8"/>
      <c r="D7" s="8"/>
      <c r="E7" s="8"/>
      <c r="F7" s="9"/>
      <c r="G7" s="8"/>
      <c r="H7" s="8"/>
      <c r="I7" s="8"/>
      <c r="J7" s="9"/>
      <c r="K7" s="10"/>
      <c r="L7" s="8"/>
      <c r="M7" s="8"/>
      <c r="N7" s="9"/>
      <c r="O7" s="8"/>
      <c r="P7" s="8"/>
      <c r="Q7" s="8"/>
      <c r="R7" s="9"/>
      <c r="S7" s="8"/>
      <c r="T7" s="8"/>
      <c r="U7" s="8"/>
      <c r="V7" s="9"/>
      <c r="W7" s="8"/>
      <c r="X7" s="8"/>
      <c r="Y7" s="8"/>
      <c r="Z7" s="9"/>
      <c r="AA7" s="8"/>
      <c r="AB7" s="8"/>
      <c r="AD7" s="9"/>
      <c r="AE7" s="8"/>
      <c r="AF7" s="8"/>
      <c r="AH7" s="9"/>
      <c r="AI7" s="8"/>
      <c r="AJ7" s="8"/>
      <c r="AK7" s="8"/>
      <c r="AL7" s="9"/>
      <c r="AM7" s="8"/>
      <c r="AN7" s="8"/>
      <c r="AP7" s="9"/>
      <c r="AQ7" s="8"/>
      <c r="AR7" s="8"/>
      <c r="AS7" s="8"/>
      <c r="AT7" s="9"/>
      <c r="AU7" s="8"/>
      <c r="AV7" s="8"/>
      <c r="AW7" s="8"/>
      <c r="AX7" s="9"/>
      <c r="AY7" s="8"/>
      <c r="AZ7" s="8"/>
      <c r="BA7" s="8"/>
      <c r="BB7" s="9"/>
      <c r="BC7" s="8"/>
      <c r="BD7" s="8"/>
      <c r="BF7" s="9"/>
      <c r="BG7" s="8"/>
      <c r="BH7" s="8"/>
      <c r="BJ7" s="9"/>
      <c r="BK7" s="8"/>
      <c r="BL7" s="8"/>
    </row>
    <row r="8" spans="1:64" s="15" customFormat="1" ht="14.25" thickBot="1">
      <c r="A8" s="8"/>
      <c r="B8" s="9"/>
      <c r="C8" s="8"/>
      <c r="D8" s="8"/>
      <c r="E8" s="8"/>
      <c r="F8" s="16"/>
      <c r="G8" s="17"/>
      <c r="H8" s="8"/>
      <c r="I8" s="8"/>
      <c r="J8" s="9"/>
      <c r="K8" s="8"/>
      <c r="L8" s="8"/>
      <c r="M8" s="8"/>
      <c r="N8" s="9"/>
      <c r="O8" s="8"/>
      <c r="P8" s="8"/>
      <c r="Q8" s="8"/>
      <c r="R8" s="9"/>
      <c r="S8" s="8"/>
      <c r="T8" s="8"/>
      <c r="U8" s="8"/>
      <c r="V8" s="9"/>
      <c r="W8" s="8"/>
      <c r="X8" s="8"/>
      <c r="Y8" s="8"/>
      <c r="Z8" s="9"/>
      <c r="AA8" s="8"/>
      <c r="AB8" s="8"/>
      <c r="AD8" s="9"/>
      <c r="AE8" s="8"/>
      <c r="AF8" s="8"/>
      <c r="AH8" s="9"/>
      <c r="AI8" s="8"/>
      <c r="AJ8" s="8"/>
      <c r="AK8" s="8"/>
      <c r="AL8" s="9"/>
      <c r="AM8" s="8"/>
      <c r="AN8" s="8"/>
      <c r="AP8" s="9"/>
      <c r="AQ8" s="8"/>
      <c r="AR8" s="8"/>
      <c r="AS8" s="8"/>
      <c r="AT8" s="9"/>
      <c r="AU8" s="8"/>
      <c r="AV8" s="8"/>
      <c r="AW8" s="8"/>
      <c r="AX8" s="9"/>
      <c r="AY8" s="8"/>
      <c r="AZ8" s="8"/>
      <c r="BA8" s="8"/>
      <c r="BB8" s="9"/>
      <c r="BC8" s="8"/>
      <c r="BD8" s="8"/>
      <c r="BF8" s="9"/>
      <c r="BG8" s="8"/>
      <c r="BH8" s="8"/>
      <c r="BJ8" s="9"/>
      <c r="BK8" s="8"/>
      <c r="BL8" s="8"/>
    </row>
    <row r="9" spans="1:64" s="20" customFormat="1" ht="69" customHeight="1" thickBot="1">
      <c r="A9" s="4"/>
      <c r="B9" s="18"/>
      <c r="C9" s="19" t="s">
        <v>64</v>
      </c>
      <c r="D9" s="4"/>
      <c r="E9" s="4"/>
      <c r="F9" s="18"/>
      <c r="G9" s="19" t="s">
        <v>8</v>
      </c>
      <c r="H9" s="4"/>
      <c r="I9" s="4"/>
      <c r="J9" s="18"/>
      <c r="K9" s="19" t="s">
        <v>7</v>
      </c>
      <c r="L9" s="4"/>
      <c r="M9" s="4"/>
      <c r="N9" s="18"/>
      <c r="O9" s="19" t="s">
        <v>18</v>
      </c>
      <c r="P9" s="4"/>
      <c r="Q9" s="4"/>
      <c r="R9" s="18"/>
      <c r="S9" s="19" t="s">
        <v>159</v>
      </c>
      <c r="T9" s="8"/>
      <c r="U9" s="11"/>
      <c r="V9" s="18"/>
      <c r="W9" s="19" t="s">
        <v>23</v>
      </c>
      <c r="X9" s="8"/>
      <c r="Y9" s="11"/>
      <c r="Z9" s="18"/>
      <c r="AA9" s="19" t="s">
        <v>25</v>
      </c>
      <c r="AB9" s="4"/>
      <c r="AD9" s="18"/>
      <c r="AE9" s="19" t="s">
        <v>57</v>
      </c>
      <c r="AF9" s="8"/>
      <c r="AH9" s="18"/>
      <c r="AI9" s="19" t="s">
        <v>59</v>
      </c>
      <c r="AJ9" s="8"/>
      <c r="AK9" s="4"/>
      <c r="AL9" s="18"/>
      <c r="AM9" s="19" t="s">
        <v>32</v>
      </c>
      <c r="AN9" s="8"/>
      <c r="AP9" s="18"/>
      <c r="AQ9" s="19" t="s">
        <v>18</v>
      </c>
      <c r="AR9" s="8"/>
      <c r="AS9" s="11"/>
      <c r="AT9" s="18"/>
      <c r="AU9" s="19" t="s">
        <v>23</v>
      </c>
      <c r="AV9" s="8"/>
      <c r="AW9" s="11"/>
      <c r="AX9" s="18"/>
      <c r="AY9" s="19" t="s">
        <v>39</v>
      </c>
      <c r="AZ9" s="4"/>
      <c r="BA9" s="4"/>
      <c r="BB9" s="18"/>
      <c r="BC9" s="19" t="s">
        <v>42</v>
      </c>
      <c r="BD9" s="8"/>
      <c r="BF9" s="18"/>
      <c r="BG9" s="19" t="s">
        <v>43</v>
      </c>
      <c r="BH9" s="8"/>
      <c r="BJ9" s="18"/>
      <c r="BK9" s="19" t="s">
        <v>48</v>
      </c>
      <c r="BL9" s="8"/>
    </row>
    <row r="10" spans="1:64" s="15" customFormat="1" ht="14.25" thickBot="1">
      <c r="A10" s="21"/>
      <c r="B10" s="16"/>
      <c r="C10" s="17"/>
      <c r="D10" s="21"/>
      <c r="E10" s="21"/>
      <c r="F10" s="16"/>
      <c r="G10" s="17"/>
      <c r="H10" s="21"/>
      <c r="I10" s="21"/>
      <c r="J10" s="16"/>
      <c r="K10" s="17"/>
      <c r="L10" s="21"/>
      <c r="M10" s="21"/>
      <c r="N10" s="16"/>
      <c r="O10" s="17"/>
      <c r="P10" s="21"/>
      <c r="Q10" s="21"/>
      <c r="R10" s="9"/>
      <c r="S10" s="8"/>
      <c r="T10" s="8"/>
      <c r="U10" s="8"/>
      <c r="V10" s="9"/>
      <c r="W10" s="8"/>
      <c r="X10" s="8"/>
      <c r="Y10" s="8"/>
      <c r="Z10" s="9"/>
      <c r="AA10" s="8"/>
      <c r="AB10" s="21"/>
      <c r="AD10" s="16"/>
      <c r="AE10" s="17"/>
      <c r="AF10" s="8"/>
      <c r="AH10" s="9"/>
      <c r="AI10" s="8"/>
      <c r="AJ10" s="8"/>
      <c r="AK10" s="21"/>
      <c r="AL10" s="9"/>
      <c r="AM10" s="8"/>
      <c r="AN10" s="8"/>
      <c r="AP10" s="16"/>
      <c r="AQ10" s="17"/>
      <c r="AR10" s="8"/>
      <c r="AS10" s="8"/>
      <c r="AT10" s="9"/>
      <c r="AU10" s="8"/>
      <c r="AV10" s="8"/>
      <c r="AW10" s="8"/>
      <c r="AX10" s="9"/>
      <c r="AY10" s="8"/>
      <c r="AZ10" s="21"/>
      <c r="BA10" s="21"/>
      <c r="BB10" s="9"/>
      <c r="BC10" s="8"/>
      <c r="BD10" s="8"/>
      <c r="BF10" s="9"/>
      <c r="BG10" s="8"/>
      <c r="BH10" s="8"/>
      <c r="BJ10" s="9"/>
      <c r="BK10" s="8"/>
      <c r="BL10" s="8"/>
    </row>
    <row r="11" spans="1:64" s="20" customFormat="1" ht="86.25" customHeight="1" thickBot="1">
      <c r="A11" s="4"/>
      <c r="B11" s="18"/>
      <c r="C11" s="19" t="s">
        <v>9</v>
      </c>
      <c r="D11" s="4"/>
      <c r="E11" s="4"/>
      <c r="F11" s="18"/>
      <c r="G11" s="19" t="s">
        <v>5</v>
      </c>
      <c r="H11" s="4"/>
      <c r="I11" s="4"/>
      <c r="J11" s="18"/>
      <c r="K11" s="19" t="s">
        <v>10</v>
      </c>
      <c r="L11" s="4"/>
      <c r="M11" s="4"/>
      <c r="N11" s="18"/>
      <c r="O11" s="19" t="s">
        <v>19</v>
      </c>
      <c r="P11" s="4"/>
      <c r="Q11" s="4"/>
      <c r="R11" s="18"/>
      <c r="S11" s="19" t="s">
        <v>47</v>
      </c>
      <c r="T11" s="11"/>
      <c r="U11" s="11"/>
      <c r="V11" s="18"/>
      <c r="W11" s="19" t="s">
        <v>24</v>
      </c>
      <c r="X11" s="11"/>
      <c r="Y11" s="11"/>
      <c r="Z11" s="18"/>
      <c r="AA11" s="19" t="s">
        <v>29</v>
      </c>
      <c r="AB11" s="4"/>
      <c r="AD11" s="18"/>
      <c r="AE11" s="19" t="s">
        <v>58</v>
      </c>
      <c r="AF11" s="11"/>
      <c r="AH11" s="18"/>
      <c r="AI11" s="19" t="s">
        <v>178</v>
      </c>
      <c r="AJ11" s="11"/>
      <c r="AK11" s="4"/>
      <c r="AL11" s="18"/>
      <c r="AM11" s="19" t="s">
        <v>33</v>
      </c>
      <c r="AN11" s="11"/>
      <c r="AP11" s="18"/>
      <c r="AQ11" s="19" t="s">
        <v>17</v>
      </c>
      <c r="AR11" s="11"/>
      <c r="AS11" s="11"/>
      <c r="AT11" s="18"/>
      <c r="AU11" s="19" t="s">
        <v>24</v>
      </c>
      <c r="AV11" s="11"/>
      <c r="AW11" s="11"/>
      <c r="AX11" s="18"/>
      <c r="AY11" s="19" t="s">
        <v>29</v>
      </c>
      <c r="AZ11" s="4"/>
      <c r="BA11" s="4"/>
      <c r="BB11" s="18"/>
      <c r="BC11" s="19" t="s">
        <v>51</v>
      </c>
      <c r="BD11" s="11"/>
      <c r="BF11" s="18"/>
      <c r="BG11" s="19" t="s">
        <v>45</v>
      </c>
      <c r="BH11" s="11"/>
      <c r="BJ11" s="18"/>
      <c r="BK11" s="19" t="s">
        <v>49</v>
      </c>
      <c r="BL11" s="11"/>
    </row>
    <row r="12" spans="1:64" s="15" customFormat="1" ht="14.25" thickBot="1">
      <c r="A12" s="21"/>
      <c r="B12" s="16"/>
      <c r="C12" s="17"/>
      <c r="D12" s="21"/>
      <c r="E12" s="21"/>
      <c r="F12" s="16"/>
      <c r="G12" s="17"/>
      <c r="H12" s="21"/>
      <c r="I12" s="21"/>
      <c r="J12" s="16"/>
      <c r="K12" s="17"/>
      <c r="L12" s="21"/>
      <c r="M12" s="21"/>
      <c r="N12" s="16"/>
      <c r="O12" s="17"/>
      <c r="P12" s="21"/>
      <c r="Q12" s="24"/>
      <c r="R12" s="9"/>
      <c r="S12" s="28"/>
      <c r="T12" s="8"/>
      <c r="U12" s="8"/>
      <c r="V12" s="16"/>
      <c r="W12" s="17"/>
      <c r="X12" s="8"/>
      <c r="Y12" s="8"/>
      <c r="Z12" s="16"/>
      <c r="AA12" s="17"/>
      <c r="AB12" s="21"/>
      <c r="AD12" s="16"/>
      <c r="AE12" s="17"/>
      <c r="AF12" s="8"/>
      <c r="AH12" s="9"/>
      <c r="AI12" s="8"/>
      <c r="AJ12" s="8"/>
      <c r="AK12" s="21"/>
      <c r="AL12" s="16"/>
      <c r="AM12" s="17"/>
      <c r="AN12" s="8"/>
      <c r="AP12" s="24"/>
      <c r="AQ12" s="28"/>
      <c r="AR12" s="8"/>
      <c r="AS12" s="8"/>
      <c r="AT12" s="16"/>
      <c r="AU12" s="17"/>
      <c r="AV12" s="8"/>
      <c r="AW12" s="8"/>
      <c r="AX12" s="16"/>
      <c r="AY12" s="17"/>
      <c r="AZ12" s="21"/>
      <c r="BA12" s="21"/>
      <c r="BB12" s="16"/>
      <c r="BC12" s="17"/>
      <c r="BD12" s="8"/>
      <c r="BF12" s="16"/>
      <c r="BG12" s="17"/>
      <c r="BH12" s="8"/>
      <c r="BJ12" s="16"/>
      <c r="BK12" s="17"/>
      <c r="BL12" s="8"/>
    </row>
    <row r="13" spans="1:64" s="20" customFormat="1" ht="97.5" customHeight="1" thickBot="1">
      <c r="A13" s="4"/>
      <c r="B13" s="18"/>
      <c r="C13" s="19" t="s">
        <v>2</v>
      </c>
      <c r="D13" s="4"/>
      <c r="E13" s="4"/>
      <c r="F13" s="18"/>
      <c r="G13" s="19" t="s">
        <v>6</v>
      </c>
      <c r="H13" s="4"/>
      <c r="I13" s="4"/>
      <c r="J13" s="18"/>
      <c r="K13" s="19" t="s">
        <v>11</v>
      </c>
      <c r="L13" s="4"/>
      <c r="M13" s="4"/>
      <c r="N13" s="18"/>
      <c r="O13" s="19" t="s">
        <v>17</v>
      </c>
      <c r="P13" s="4"/>
      <c r="Q13" s="30"/>
      <c r="R13" s="18"/>
      <c r="S13" s="19" t="s">
        <v>174</v>
      </c>
      <c r="T13" s="11"/>
      <c r="U13" s="11"/>
      <c r="V13" s="18"/>
      <c r="W13" s="19" t="s">
        <v>22</v>
      </c>
      <c r="X13" s="11"/>
      <c r="Y13" s="11"/>
      <c r="Z13" s="18"/>
      <c r="AA13" s="19" t="s">
        <v>26</v>
      </c>
      <c r="AB13" s="4"/>
      <c r="AD13" s="18"/>
      <c r="AE13" s="19" t="s">
        <v>38</v>
      </c>
      <c r="AF13" s="11"/>
      <c r="AH13" s="18"/>
      <c r="AI13" s="19" t="s">
        <v>60</v>
      </c>
      <c r="AJ13" s="11"/>
      <c r="AK13" s="4"/>
      <c r="AL13" s="18"/>
      <c r="AM13" s="19" t="s">
        <v>67</v>
      </c>
      <c r="AN13" s="11"/>
      <c r="AP13" s="30"/>
      <c r="AQ13" s="31"/>
      <c r="AR13" s="11"/>
      <c r="AS13" s="11"/>
      <c r="AT13" s="18"/>
      <c r="AU13" s="19" t="s">
        <v>35</v>
      </c>
      <c r="AV13" s="11"/>
      <c r="AW13" s="11"/>
      <c r="AX13" s="18"/>
      <c r="AY13" s="19" t="s">
        <v>26</v>
      </c>
      <c r="AZ13" s="4"/>
      <c r="BA13" s="4"/>
      <c r="BB13" s="18"/>
      <c r="BC13" s="19" t="s">
        <v>44</v>
      </c>
      <c r="BD13" s="11"/>
      <c r="BF13" s="18"/>
      <c r="BG13" s="19" t="s">
        <v>52</v>
      </c>
      <c r="BH13" s="11"/>
      <c r="BJ13" s="18"/>
      <c r="BK13" s="19" t="s">
        <v>50</v>
      </c>
      <c r="BL13" s="11"/>
    </row>
    <row r="14" spans="1:64" s="15" customFormat="1" ht="14.25" thickBot="1">
      <c r="A14" s="21"/>
      <c r="B14" s="16"/>
      <c r="C14" s="17"/>
      <c r="D14" s="21"/>
      <c r="E14" s="21"/>
      <c r="F14" s="9"/>
      <c r="G14" s="8"/>
      <c r="H14" s="21"/>
      <c r="I14" s="21"/>
      <c r="J14" s="16"/>
      <c r="K14" s="17"/>
      <c r="L14" s="21"/>
      <c r="M14" s="21"/>
      <c r="N14" s="16"/>
      <c r="O14" s="17"/>
      <c r="P14" s="21"/>
      <c r="Q14" s="24"/>
      <c r="R14" s="12"/>
      <c r="S14" s="12"/>
      <c r="T14" s="12"/>
      <c r="U14" s="8"/>
      <c r="V14" s="9"/>
      <c r="W14" s="8"/>
      <c r="X14" s="12"/>
      <c r="Y14" s="8"/>
      <c r="Z14" s="16"/>
      <c r="AA14" s="17"/>
      <c r="AB14" s="21"/>
      <c r="AD14" s="9"/>
      <c r="AE14" s="28"/>
      <c r="AF14" s="12"/>
      <c r="AG14" s="32"/>
      <c r="AH14" s="16"/>
      <c r="AI14" s="17"/>
      <c r="AJ14" s="12"/>
      <c r="AK14" s="21"/>
      <c r="AL14" s="9"/>
      <c r="AM14" s="8"/>
      <c r="AN14" s="12"/>
      <c r="AO14" s="32"/>
      <c r="AP14" s="12"/>
      <c r="AQ14" s="12"/>
      <c r="AR14" s="12"/>
      <c r="AS14" s="8"/>
      <c r="AT14" s="8"/>
      <c r="AU14" s="8"/>
      <c r="AV14" s="12"/>
      <c r="AW14" s="8"/>
      <c r="AX14" s="16"/>
      <c r="AY14" s="17"/>
      <c r="AZ14" s="21"/>
      <c r="BA14" s="21"/>
      <c r="BB14" s="49"/>
      <c r="BC14" s="8"/>
      <c r="BD14" s="12"/>
      <c r="BE14" s="32"/>
      <c r="BF14" s="8"/>
      <c r="BG14" s="8"/>
      <c r="BH14" s="12"/>
      <c r="BI14" s="32"/>
      <c r="BJ14" s="49"/>
      <c r="BK14" s="28"/>
      <c r="BL14" s="12"/>
    </row>
    <row r="15" spans="1:64" s="20" customFormat="1" ht="69" customHeight="1" thickBot="1">
      <c r="A15" s="4"/>
      <c r="B15" s="18"/>
      <c r="C15" s="19" t="s">
        <v>3</v>
      </c>
      <c r="D15" s="4"/>
      <c r="E15" s="4"/>
      <c r="F15" s="18"/>
      <c r="G15" s="19" t="s">
        <v>65</v>
      </c>
      <c r="H15" s="4"/>
      <c r="I15" s="4"/>
      <c r="J15" s="18"/>
      <c r="K15" s="19" t="s">
        <v>12</v>
      </c>
      <c r="L15" s="4"/>
      <c r="M15" s="4"/>
      <c r="N15" s="22"/>
      <c r="O15" s="19" t="s">
        <v>37</v>
      </c>
      <c r="P15" s="4"/>
      <c r="Q15" s="30"/>
      <c r="R15" s="30"/>
      <c r="S15" s="31"/>
      <c r="T15" s="13"/>
      <c r="U15" s="11"/>
      <c r="V15" s="18"/>
      <c r="W15" s="19" t="s">
        <v>27</v>
      </c>
      <c r="X15" s="13"/>
      <c r="Y15" s="11"/>
      <c r="Z15" s="18"/>
      <c r="AA15" s="19" t="s">
        <v>31</v>
      </c>
      <c r="AB15" s="4"/>
      <c r="AD15" s="18"/>
      <c r="AE15" s="19" t="s">
        <v>112</v>
      </c>
      <c r="AF15" s="33"/>
      <c r="AG15" s="35"/>
      <c r="AH15" s="18"/>
      <c r="AI15" s="19" t="s">
        <v>68</v>
      </c>
      <c r="AJ15" s="13"/>
      <c r="AK15" s="4"/>
      <c r="AL15" s="18"/>
      <c r="AM15" s="19" t="s">
        <v>36</v>
      </c>
      <c r="AN15" s="13"/>
      <c r="AO15" s="35"/>
      <c r="AP15" s="30"/>
      <c r="AQ15" s="31"/>
      <c r="AR15" s="33"/>
      <c r="AS15" s="33"/>
      <c r="AT15" s="30"/>
      <c r="AU15" s="31"/>
      <c r="AV15" s="13"/>
      <c r="AW15" s="11"/>
      <c r="AX15" s="18"/>
      <c r="AY15" s="19" t="s">
        <v>31</v>
      </c>
      <c r="AZ15" s="4"/>
      <c r="BA15" s="4"/>
      <c r="BB15" s="50"/>
      <c r="BC15" s="19" t="s">
        <v>128</v>
      </c>
      <c r="BD15" s="33"/>
      <c r="BE15" s="35"/>
      <c r="BF15" s="30"/>
      <c r="BG15" s="31"/>
      <c r="BH15" s="13"/>
      <c r="BI15" s="35"/>
      <c r="BJ15" s="50"/>
      <c r="BK15" s="19" t="s">
        <v>129</v>
      </c>
      <c r="BL15" s="13"/>
    </row>
    <row r="16" spans="1:64" s="15" customFormat="1" ht="14.25" thickBot="1">
      <c r="A16" s="23"/>
      <c r="B16" s="9"/>
      <c r="C16" s="8"/>
      <c r="D16" s="24"/>
      <c r="E16" s="21"/>
      <c r="F16" s="8"/>
      <c r="G16" s="17"/>
      <c r="H16" s="21"/>
      <c r="I16" s="21"/>
      <c r="J16" s="16"/>
      <c r="K16" s="17"/>
      <c r="L16" s="21"/>
      <c r="M16" s="21"/>
      <c r="N16" s="16"/>
      <c r="O16" s="17"/>
      <c r="P16" s="21"/>
      <c r="Q16" s="24"/>
      <c r="R16" s="24"/>
      <c r="S16" s="28"/>
      <c r="T16" s="14"/>
      <c r="U16" s="8"/>
      <c r="V16" s="21"/>
      <c r="W16" s="17"/>
      <c r="X16" s="14"/>
      <c r="Y16" s="8"/>
      <c r="Z16" s="16"/>
      <c r="AA16" s="17"/>
      <c r="AB16" s="21"/>
      <c r="AC16" s="32"/>
      <c r="AD16" s="12"/>
      <c r="AE16" s="28"/>
      <c r="AF16" s="12"/>
      <c r="AG16" s="34"/>
      <c r="AH16" s="16"/>
      <c r="AI16" s="17"/>
      <c r="AJ16" s="14"/>
      <c r="AK16" s="21"/>
      <c r="AL16" s="16"/>
      <c r="AM16" s="17"/>
      <c r="AN16" s="14"/>
      <c r="AO16" s="12"/>
      <c r="AP16" s="24"/>
      <c r="AQ16" s="28"/>
      <c r="AR16" s="12"/>
      <c r="AS16" s="34"/>
      <c r="AT16" s="24"/>
      <c r="AU16" s="28"/>
      <c r="AV16" s="14"/>
      <c r="AW16" s="8"/>
      <c r="AX16" s="36"/>
      <c r="AY16" s="17"/>
      <c r="AZ16" s="21"/>
      <c r="BA16" s="21"/>
      <c r="BB16" s="12"/>
      <c r="BC16" s="28"/>
      <c r="BD16" s="12"/>
      <c r="BE16" s="34"/>
      <c r="BF16" s="24"/>
      <c r="BG16" s="28"/>
      <c r="BH16" s="14"/>
      <c r="BI16" s="34"/>
      <c r="BJ16" s="24"/>
      <c r="BK16" s="28"/>
      <c r="BL16" s="14"/>
    </row>
    <row r="17" spans="1:64" s="20" customFormat="1" ht="63" customHeight="1" thickBot="1">
      <c r="A17" s="4"/>
      <c r="B17" s="18"/>
      <c r="C17" s="19" t="s">
        <v>4</v>
      </c>
      <c r="D17" s="25"/>
      <c r="E17" s="4"/>
      <c r="F17" s="30"/>
      <c r="G17" s="31"/>
      <c r="H17" s="4"/>
      <c r="I17" s="4"/>
      <c r="J17" s="18"/>
      <c r="K17" s="19" t="s">
        <v>13</v>
      </c>
      <c r="L17" s="4"/>
      <c r="M17" s="4"/>
      <c r="N17" s="22"/>
      <c r="O17" s="19" t="s">
        <v>20</v>
      </c>
      <c r="P17" s="26"/>
      <c r="Q17" s="30"/>
      <c r="R17" s="30"/>
      <c r="S17" s="31"/>
      <c r="T17" s="13"/>
      <c r="U17" s="33"/>
      <c r="V17" s="30"/>
      <c r="W17" s="31"/>
      <c r="X17" s="13"/>
      <c r="Y17" s="11"/>
      <c r="Z17" s="18"/>
      <c r="AA17" s="19" t="s">
        <v>30</v>
      </c>
      <c r="AB17" s="4"/>
      <c r="AD17" s="30"/>
      <c r="AE17" s="31"/>
      <c r="AF17" s="33"/>
      <c r="AG17" s="35"/>
      <c r="AH17" s="18"/>
      <c r="AI17" s="19" t="s">
        <v>61</v>
      </c>
      <c r="AJ17" s="13"/>
      <c r="AK17" s="4"/>
      <c r="AL17" s="18"/>
      <c r="AM17" s="19" t="s">
        <v>38</v>
      </c>
      <c r="AN17" s="13"/>
      <c r="AO17" s="33"/>
      <c r="AP17" s="30"/>
      <c r="AQ17" s="31"/>
      <c r="AR17" s="33"/>
      <c r="AS17" s="35"/>
      <c r="AT17" s="30"/>
      <c r="AU17" s="31"/>
      <c r="AV17" s="13"/>
      <c r="AW17" s="11"/>
      <c r="AX17" s="18"/>
      <c r="AY17" s="19" t="s">
        <v>30</v>
      </c>
      <c r="AZ17" s="4"/>
      <c r="BA17" s="4"/>
      <c r="BB17" s="30"/>
      <c r="BC17" s="31"/>
      <c r="BD17" s="33"/>
      <c r="BE17" s="35"/>
      <c r="BF17" s="30"/>
      <c r="BG17" s="31"/>
      <c r="BH17" s="13"/>
      <c r="BI17" s="35"/>
      <c r="BJ17" s="30"/>
      <c r="BK17" s="31"/>
      <c r="BL17" s="13"/>
    </row>
    <row r="18" spans="1:64" s="15" customFormat="1" ht="14.25" thickBot="1">
      <c r="D18" s="27"/>
      <c r="E18" s="21"/>
      <c r="F18" s="24"/>
      <c r="G18" s="28"/>
      <c r="H18" s="21"/>
      <c r="I18" s="21"/>
      <c r="J18" s="16"/>
      <c r="K18" s="17"/>
      <c r="L18" s="21"/>
      <c r="M18" s="21"/>
      <c r="N18" s="16"/>
      <c r="O18" s="17"/>
      <c r="P18" s="23"/>
      <c r="Q18" s="24"/>
      <c r="R18" s="24"/>
      <c r="S18" s="28"/>
      <c r="T18" s="12"/>
      <c r="U18" s="12"/>
      <c r="V18" s="24"/>
      <c r="W18" s="28"/>
      <c r="X18" s="12"/>
      <c r="Y18" s="12"/>
      <c r="Z18" s="24"/>
      <c r="AA18" s="28"/>
      <c r="AB18" s="24"/>
      <c r="AD18" s="24"/>
      <c r="AE18" s="28"/>
      <c r="AF18" s="12"/>
      <c r="AG18" s="34"/>
      <c r="AH18" s="24"/>
      <c r="AI18" s="28"/>
      <c r="AJ18" s="14"/>
      <c r="AK18" s="21"/>
      <c r="AL18" s="9"/>
      <c r="AM18" s="28"/>
      <c r="AN18" s="14"/>
      <c r="AO18" s="12"/>
      <c r="AP18" s="24"/>
      <c r="AQ18" s="28"/>
      <c r="AR18" s="12"/>
      <c r="AS18" s="34"/>
      <c r="AT18" s="24"/>
      <c r="AU18" s="28"/>
      <c r="AV18" s="14"/>
      <c r="AW18" s="8"/>
      <c r="AX18" s="21"/>
      <c r="AY18" s="17"/>
      <c r="AZ18" s="21"/>
      <c r="BA18" s="21"/>
      <c r="BB18" s="24"/>
      <c r="BC18" s="28"/>
      <c r="BD18" s="12"/>
      <c r="BE18" s="34"/>
      <c r="BF18" s="24"/>
      <c r="BG18" s="28"/>
      <c r="BH18" s="14"/>
      <c r="BI18" s="34"/>
      <c r="BJ18" s="24"/>
      <c r="BK18" s="28"/>
      <c r="BL18" s="14"/>
    </row>
    <row r="19" spans="1:64" s="20" customFormat="1" ht="54.75" customHeight="1" thickBot="1">
      <c r="D19" s="29"/>
      <c r="E19" s="32"/>
      <c r="F19" s="30"/>
      <c r="G19" s="31"/>
      <c r="H19" s="4"/>
      <c r="I19" s="4"/>
      <c r="J19" s="18"/>
      <c r="K19" s="19" t="s">
        <v>300</v>
      </c>
      <c r="L19" s="4"/>
      <c r="M19" s="30"/>
      <c r="N19" s="22"/>
      <c r="O19" s="19" t="s">
        <v>28</v>
      </c>
      <c r="P19" s="26"/>
      <c r="Q19" s="30"/>
      <c r="R19" s="30"/>
      <c r="S19" s="31"/>
      <c r="T19" s="33"/>
      <c r="U19" s="33"/>
      <c r="V19" s="30"/>
      <c r="W19" s="31"/>
      <c r="X19" s="33"/>
      <c r="Y19" s="33"/>
      <c r="Z19" s="30"/>
      <c r="AA19" s="31"/>
      <c r="AB19" s="30"/>
      <c r="AD19" s="30"/>
      <c r="AE19" s="31"/>
      <c r="AF19" s="33"/>
      <c r="AG19" s="35"/>
      <c r="AH19" s="30"/>
      <c r="AI19" s="31"/>
      <c r="AJ19" s="13"/>
      <c r="AK19" s="30"/>
      <c r="AL19" s="18"/>
      <c r="AM19" s="19" t="s">
        <v>112</v>
      </c>
      <c r="AN19" s="13"/>
      <c r="AO19" s="33"/>
      <c r="AP19" s="30"/>
      <c r="AQ19" s="31"/>
      <c r="AR19" s="33"/>
      <c r="AS19" s="35"/>
      <c r="AT19" s="30"/>
      <c r="AU19" s="31"/>
      <c r="AV19" s="13"/>
      <c r="AW19" s="33"/>
      <c r="AX19" s="30"/>
      <c r="AY19" s="31"/>
      <c r="AZ19" s="30"/>
      <c r="BA19" s="4"/>
      <c r="BB19" s="30"/>
      <c r="BC19" s="31"/>
      <c r="BD19" s="33"/>
      <c r="BE19" s="35"/>
      <c r="BF19" s="30"/>
      <c r="BG19" s="31"/>
      <c r="BH19" s="13"/>
      <c r="BI19" s="35"/>
      <c r="BJ19" s="30"/>
      <c r="BK19" s="31"/>
      <c r="BL19" s="13"/>
    </row>
    <row r="20" spans="1:64" ht="14.25" thickBot="1">
      <c r="J20" s="16"/>
      <c r="K20" s="17"/>
      <c r="AH20" s="24"/>
      <c r="AI20" s="28"/>
    </row>
    <row r="21" spans="1:64" ht="48" customHeight="1" thickBot="1">
      <c r="J21" s="18"/>
      <c r="K21" s="19" t="s">
        <v>14</v>
      </c>
      <c r="AH21" s="30"/>
      <c r="AI21" s="31"/>
    </row>
  </sheetData>
  <mergeCells count="5">
    <mergeCell ref="AD3:AJ3"/>
    <mergeCell ref="B3:L3"/>
    <mergeCell ref="N3:AB3"/>
    <mergeCell ref="BB3:BL3"/>
    <mergeCell ref="AL3:AZ3"/>
  </mergeCells>
  <phoneticPr fontId="0" type="noConversion"/>
  <printOptions horizontalCentered="1" verticalCentered="1"/>
  <pageMargins left="0.18" right="0.19" top="0.39" bottom="0" header="0.22" footer="0.15748031496062992"/>
  <pageSetup paperSize="8" scale="54" orientation="landscape" r:id="rId1"/>
  <headerFooter alignWithMargins="0">
    <oddHeader>&amp;Ccartographie des processus métiers</oddHeader>
  </headerFooter>
  <colBreaks count="1" manualBreakCount="1">
    <brk id="36" max="1048575" man="1"/>
  </colBreaks>
</worksheet>
</file>

<file path=xl/worksheets/sheet4.xml><?xml version="1.0" encoding="utf-8"?>
<worksheet xmlns="http://schemas.openxmlformats.org/spreadsheetml/2006/main" xmlns:r="http://schemas.openxmlformats.org/officeDocument/2006/relationships">
  <sheetPr codeName="Feuil4"/>
  <dimension ref="A1:W81"/>
  <sheetViews>
    <sheetView zoomScale="90" zoomScaleNormal="90" workbookViewId="0">
      <pane xSplit="4" ySplit="2" topLeftCell="O3" activePane="bottomRight" state="frozen"/>
      <selection pane="topRight" activeCell="E1" sqref="E1"/>
      <selection pane="bottomLeft" activeCell="A3" sqref="A3"/>
      <selection pane="bottomRight" activeCell="D2" sqref="D2"/>
    </sheetView>
  </sheetViews>
  <sheetFormatPr baseColWidth="10" defaultColWidth="18" defaultRowHeight="35.25" customHeight="1"/>
  <cols>
    <col min="1" max="1" width="11.42578125" style="37" customWidth="1"/>
    <col min="2" max="2" width="18" style="37" customWidth="1"/>
    <col min="3" max="4" width="24.28515625" style="37" customWidth="1"/>
    <col min="5" max="7" width="7.7109375" style="37" customWidth="1"/>
    <col min="8" max="8" width="37.42578125" style="37" customWidth="1"/>
    <col min="9" max="9" width="28.5703125" style="37" customWidth="1"/>
    <col min="10" max="10" width="10" style="37" customWidth="1"/>
    <col min="11" max="11" width="34.28515625" style="37" customWidth="1"/>
    <col min="12" max="13" width="6.7109375" style="37" customWidth="1"/>
    <col min="14" max="14" width="9.7109375" style="37" customWidth="1"/>
    <col min="15" max="23" width="6.7109375" style="37" customWidth="1"/>
    <col min="24" max="16384" width="18" style="37"/>
  </cols>
  <sheetData>
    <row r="1" spans="1:23" ht="35.25" customHeight="1" thickBot="1">
      <c r="A1" s="271" t="s">
        <v>371</v>
      </c>
      <c r="B1" s="271"/>
      <c r="C1" s="272"/>
      <c r="D1" s="272"/>
      <c r="E1" s="272"/>
      <c r="F1" s="272"/>
      <c r="G1" s="272"/>
      <c r="H1" s="274" t="s">
        <v>355</v>
      </c>
      <c r="I1" s="274"/>
      <c r="J1" s="274"/>
      <c r="K1" s="275" t="s">
        <v>356</v>
      </c>
      <c r="L1" s="275"/>
      <c r="M1" s="275"/>
      <c r="N1" s="256" t="s">
        <v>357</v>
      </c>
      <c r="O1" s="256"/>
      <c r="P1" s="256"/>
      <c r="Q1" s="256"/>
      <c r="R1" s="256"/>
      <c r="S1" s="256"/>
      <c r="T1" s="256"/>
      <c r="U1" s="256"/>
      <c r="V1" s="256"/>
      <c r="W1" s="256"/>
    </row>
    <row r="2" spans="1:23" s="38" customFormat="1" ht="72" customHeight="1" thickBot="1">
      <c r="A2" s="110" t="s">
        <v>158</v>
      </c>
      <c r="B2" s="111" t="s">
        <v>94</v>
      </c>
      <c r="C2" s="194" t="s">
        <v>200</v>
      </c>
      <c r="D2" s="104" t="s">
        <v>201</v>
      </c>
      <c r="E2" s="105" t="s">
        <v>193</v>
      </c>
      <c r="F2" s="104" t="s">
        <v>194</v>
      </c>
      <c r="G2" s="105" t="s">
        <v>195</v>
      </c>
      <c r="H2" s="106" t="s">
        <v>358</v>
      </c>
      <c r="I2" s="106" t="s">
        <v>202</v>
      </c>
      <c r="J2" s="107" t="s">
        <v>203</v>
      </c>
      <c r="K2" s="108" t="s">
        <v>204</v>
      </c>
      <c r="L2" s="174" t="s">
        <v>359</v>
      </c>
      <c r="M2" s="175" t="s">
        <v>360</v>
      </c>
      <c r="N2" s="176" t="s">
        <v>361</v>
      </c>
      <c r="O2" s="177" t="s">
        <v>362</v>
      </c>
      <c r="P2" s="178" t="s">
        <v>363</v>
      </c>
      <c r="Q2" s="178" t="s">
        <v>364</v>
      </c>
      <c r="R2" s="178" t="s">
        <v>365</v>
      </c>
      <c r="S2" s="178" t="s">
        <v>366</v>
      </c>
      <c r="T2" s="178" t="s">
        <v>367</v>
      </c>
      <c r="U2" s="178" t="s">
        <v>368</v>
      </c>
      <c r="V2" s="178" t="s">
        <v>369</v>
      </c>
      <c r="W2" s="179" t="s">
        <v>370</v>
      </c>
    </row>
    <row r="3" spans="1:23" ht="35.25" customHeight="1">
      <c r="A3" s="257" t="str">
        <f>'Process Map'!C6</f>
        <v>DEVELOPPER LA STRATEGIE</v>
      </c>
      <c r="B3" s="109" t="str">
        <f>'Process Map'!C9</f>
        <v>Analyser le marché local</v>
      </c>
      <c r="C3" s="94" t="s">
        <v>251</v>
      </c>
      <c r="D3" s="92" t="s">
        <v>252</v>
      </c>
      <c r="E3" s="59" t="s">
        <v>196</v>
      </c>
      <c r="F3" s="59" t="s">
        <v>198</v>
      </c>
      <c r="G3" s="193" t="str">
        <f t="shared" ref="G3:G33" si="0">IF(E3="Faible",IF(F3="Faible","Faible",IF(F3="Modérée","Faible","Modéré")),IF(E3="Modéré",IF(F3="Faible","Faible",IF(F3="Modérée","Modéré","FORT")),IF(F3="Faible","Modéré","FORT")))</f>
        <v>FORT</v>
      </c>
      <c r="H3" s="92" t="s">
        <v>253</v>
      </c>
      <c r="I3" s="71" t="s">
        <v>254</v>
      </c>
      <c r="J3" s="59" t="s">
        <v>75</v>
      </c>
      <c r="K3" s="170" t="s">
        <v>76</v>
      </c>
      <c r="L3" s="180"/>
      <c r="M3" s="180"/>
      <c r="N3" s="197" t="s">
        <v>375</v>
      </c>
      <c r="O3" s="206"/>
      <c r="P3" s="206"/>
      <c r="Q3" s="206"/>
      <c r="R3" s="206"/>
      <c r="S3" s="206"/>
      <c r="T3" s="206"/>
      <c r="U3" s="206"/>
      <c r="V3" s="206"/>
      <c r="W3" s="206"/>
    </row>
    <row r="4" spans="1:23" ht="51">
      <c r="A4" s="258"/>
      <c r="B4" s="100" t="str">
        <f>'Process Map'!C11</f>
        <v>Définir la stratégie de développement</v>
      </c>
      <c r="C4" s="72" t="s">
        <v>69</v>
      </c>
      <c r="D4" s="72" t="s">
        <v>252</v>
      </c>
      <c r="E4" s="43" t="s">
        <v>196</v>
      </c>
      <c r="F4" s="43" t="s">
        <v>198</v>
      </c>
      <c r="G4" s="43" t="str">
        <f t="shared" si="0"/>
        <v>FORT</v>
      </c>
      <c r="H4" s="72" t="s">
        <v>253</v>
      </c>
      <c r="I4" s="72" t="s">
        <v>206</v>
      </c>
      <c r="J4" s="43" t="s">
        <v>75</v>
      </c>
      <c r="K4" s="171" t="s">
        <v>255</v>
      </c>
      <c r="L4" s="181"/>
      <c r="M4" s="181"/>
      <c r="N4" s="198" t="s">
        <v>375</v>
      </c>
      <c r="O4" s="97"/>
      <c r="P4" s="97"/>
      <c r="Q4" s="97"/>
      <c r="R4" s="97"/>
      <c r="S4" s="97"/>
      <c r="T4" s="97"/>
      <c r="U4" s="97"/>
      <c r="V4" s="97"/>
      <c r="W4" s="97"/>
    </row>
    <row r="5" spans="1:23" ht="35.25" customHeight="1">
      <c r="A5" s="258"/>
      <c r="B5" s="100" t="str">
        <f>'Process Map'!C13</f>
        <v>Adapter l'offre en fonction des contraintes constructeur et marché local</v>
      </c>
      <c r="C5" s="72" t="s">
        <v>70</v>
      </c>
      <c r="D5" s="72" t="s">
        <v>252</v>
      </c>
      <c r="E5" s="43" t="s">
        <v>196</v>
      </c>
      <c r="F5" s="43" t="s">
        <v>198</v>
      </c>
      <c r="G5" s="43" t="str">
        <f t="shared" si="0"/>
        <v>FORT</v>
      </c>
      <c r="H5" s="72" t="s">
        <v>253</v>
      </c>
      <c r="I5" s="72" t="s">
        <v>254</v>
      </c>
      <c r="J5" s="43" t="s">
        <v>75</v>
      </c>
      <c r="K5" s="171" t="s">
        <v>76</v>
      </c>
      <c r="L5" s="181"/>
      <c r="M5" s="181"/>
      <c r="N5" s="198" t="s">
        <v>375</v>
      </c>
      <c r="O5" s="97"/>
      <c r="P5" s="97"/>
      <c r="Q5" s="97"/>
      <c r="R5" s="97"/>
      <c r="S5" s="97"/>
      <c r="T5" s="97"/>
      <c r="U5" s="97"/>
      <c r="V5" s="97"/>
      <c r="W5" s="97"/>
    </row>
    <row r="6" spans="1:23" ht="35.25" customHeight="1">
      <c r="A6" s="258"/>
      <c r="B6" s="100" t="str">
        <f>'Process Map'!C15</f>
        <v>Mettre en œuvre les plans marketing</v>
      </c>
      <c r="C6" s="72" t="s">
        <v>256</v>
      </c>
      <c r="D6" s="72" t="s">
        <v>252</v>
      </c>
      <c r="E6" s="43" t="s">
        <v>196</v>
      </c>
      <c r="F6" s="43" t="s">
        <v>198</v>
      </c>
      <c r="G6" s="43" t="str">
        <f t="shared" si="0"/>
        <v>FORT</v>
      </c>
      <c r="H6" s="72" t="s">
        <v>253</v>
      </c>
      <c r="I6" s="72" t="s">
        <v>254</v>
      </c>
      <c r="J6" s="43" t="s">
        <v>75</v>
      </c>
      <c r="K6" s="171" t="s">
        <v>76</v>
      </c>
      <c r="L6" s="181"/>
      <c r="M6" s="181"/>
      <c r="N6" s="198" t="s">
        <v>375</v>
      </c>
      <c r="O6" s="97"/>
      <c r="P6" s="97"/>
      <c r="Q6" s="97"/>
      <c r="R6" s="97"/>
      <c r="S6" s="97"/>
      <c r="T6" s="97"/>
      <c r="U6" s="97"/>
      <c r="V6" s="97"/>
      <c r="W6" s="97"/>
    </row>
    <row r="7" spans="1:23" ht="35.25" customHeight="1">
      <c r="A7" s="259"/>
      <c r="B7" s="101" t="str">
        <f>'Process Map'!C17</f>
        <v>Mettre en place les incitation à la vente</v>
      </c>
      <c r="C7" s="73" t="s">
        <v>257</v>
      </c>
      <c r="D7" s="73" t="s">
        <v>252</v>
      </c>
      <c r="E7" s="44" t="s">
        <v>196</v>
      </c>
      <c r="F7" s="44" t="s">
        <v>198</v>
      </c>
      <c r="G7" s="44" t="str">
        <f t="shared" si="0"/>
        <v>FORT</v>
      </c>
      <c r="H7" s="73" t="s">
        <v>253</v>
      </c>
      <c r="I7" s="73" t="s">
        <v>254</v>
      </c>
      <c r="J7" s="44" t="s">
        <v>75</v>
      </c>
      <c r="K7" s="173" t="s">
        <v>76</v>
      </c>
      <c r="L7" s="182"/>
      <c r="M7" s="182"/>
      <c r="N7" s="199" t="s">
        <v>375</v>
      </c>
      <c r="O7" s="98"/>
      <c r="P7" s="98"/>
      <c r="Q7" s="98"/>
      <c r="R7" s="98"/>
      <c r="S7" s="98"/>
      <c r="T7" s="98"/>
      <c r="U7" s="98"/>
      <c r="V7" s="98"/>
      <c r="W7" s="98"/>
    </row>
    <row r="8" spans="1:23" ht="37.5" customHeight="1">
      <c r="A8" s="260" t="str">
        <f>'Process Map'!G6</f>
        <v>DEVELOPPER MAINTENIR LE RESEAU DE CONCESSIONS</v>
      </c>
      <c r="B8" s="102" t="str">
        <f>'Process Map'!G9</f>
        <v>Identifier les cibles potentielles pour répondre à la stratégie</v>
      </c>
      <c r="C8" s="71"/>
      <c r="D8" s="71"/>
      <c r="E8" s="59"/>
      <c r="F8" s="59"/>
      <c r="G8" s="59" t="str">
        <f t="shared" si="0"/>
        <v>FORT</v>
      </c>
      <c r="H8" s="71"/>
      <c r="I8" s="71"/>
      <c r="J8" s="59"/>
      <c r="K8" s="170"/>
      <c r="L8" s="180"/>
      <c r="M8" s="180"/>
      <c r="N8" s="197"/>
      <c r="O8" s="206"/>
      <c r="P8" s="206"/>
      <c r="Q8" s="206"/>
      <c r="R8" s="206"/>
      <c r="S8" s="206"/>
      <c r="T8" s="206"/>
      <c r="U8" s="206"/>
      <c r="V8" s="206"/>
      <c r="W8" s="206"/>
    </row>
    <row r="9" spans="1:23" ht="37.5" customHeight="1">
      <c r="A9" s="258"/>
      <c r="B9" s="100" t="str">
        <f>'Process Map'!G11</f>
        <v>Acquérir les cibles</v>
      </c>
      <c r="C9" s="72"/>
      <c r="D9" s="72"/>
      <c r="E9" s="43"/>
      <c r="F9" s="43"/>
      <c r="G9" s="43" t="str">
        <f t="shared" si="0"/>
        <v>FORT</v>
      </c>
      <c r="H9" s="72"/>
      <c r="I9" s="72"/>
      <c r="J9" s="43"/>
      <c r="K9" s="171"/>
      <c r="L9" s="181"/>
      <c r="M9" s="181"/>
      <c r="N9" s="198"/>
      <c r="O9" s="97"/>
      <c r="P9" s="97"/>
      <c r="Q9" s="97"/>
      <c r="R9" s="97"/>
      <c r="S9" s="97"/>
      <c r="T9" s="97"/>
      <c r="U9" s="97"/>
      <c r="V9" s="97"/>
      <c r="W9" s="97"/>
    </row>
    <row r="10" spans="1:23" ht="37.5" customHeight="1">
      <c r="A10" s="258"/>
      <c r="B10" s="100" t="str">
        <f>'Process Map'!G13</f>
        <v>Intégrer les nouvelles concessions / établissements</v>
      </c>
      <c r="C10" s="72"/>
      <c r="D10" s="72"/>
      <c r="E10" s="43"/>
      <c r="F10" s="43"/>
      <c r="G10" s="43" t="str">
        <f t="shared" si="0"/>
        <v>FORT</v>
      </c>
      <c r="H10" s="72"/>
      <c r="I10" s="72"/>
      <c r="J10" s="43"/>
      <c r="K10" s="171"/>
      <c r="L10" s="181"/>
      <c r="M10" s="181"/>
      <c r="N10" s="198"/>
      <c r="O10" s="97"/>
      <c r="P10" s="97"/>
      <c r="Q10" s="97"/>
      <c r="R10" s="97"/>
      <c r="S10" s="97"/>
      <c r="T10" s="97"/>
      <c r="U10" s="97"/>
      <c r="V10" s="97"/>
      <c r="W10" s="97"/>
    </row>
    <row r="11" spans="1:23" ht="37.5" customHeight="1">
      <c r="A11" s="259"/>
      <c r="B11" s="101" t="str">
        <f>'Process Map'!G15</f>
        <v>Contrôler la rentabilité des métiers et des concessions</v>
      </c>
      <c r="C11" s="73"/>
      <c r="D11" s="73"/>
      <c r="E11" s="44"/>
      <c r="F11" s="44"/>
      <c r="G11" s="44" t="str">
        <f t="shared" si="0"/>
        <v>FORT</v>
      </c>
      <c r="H11" s="73"/>
      <c r="I11" s="73"/>
      <c r="J11" s="44"/>
      <c r="K11" s="173"/>
      <c r="L11" s="182"/>
      <c r="M11" s="182"/>
      <c r="N11" s="199"/>
      <c r="O11" s="98"/>
      <c r="P11" s="98"/>
      <c r="Q11" s="98"/>
      <c r="R11" s="98"/>
      <c r="S11" s="98"/>
      <c r="T11" s="98"/>
      <c r="U11" s="98"/>
      <c r="V11" s="98"/>
      <c r="W11" s="98"/>
    </row>
    <row r="12" spans="1:23" ht="35.25" customHeight="1">
      <c r="A12" s="261" t="str">
        <f>'Process Map'!K6</f>
        <v>SUPPORT</v>
      </c>
      <c r="B12" s="273" t="str">
        <f>'Process Map'!K9</f>
        <v>Manager les RH</v>
      </c>
      <c r="C12" s="71" t="s">
        <v>315</v>
      </c>
      <c r="D12" s="71" t="s">
        <v>316</v>
      </c>
      <c r="E12" s="59" t="s">
        <v>197</v>
      </c>
      <c r="F12" s="59" t="s">
        <v>198</v>
      </c>
      <c r="G12" s="59" t="str">
        <f t="shared" si="0"/>
        <v>FORT</v>
      </c>
      <c r="H12" s="71" t="s">
        <v>317</v>
      </c>
      <c r="I12" s="71" t="s">
        <v>262</v>
      </c>
      <c r="J12" s="59" t="s">
        <v>75</v>
      </c>
      <c r="K12" s="170"/>
      <c r="L12" s="180"/>
      <c r="M12" s="180"/>
      <c r="N12" s="197" t="s">
        <v>375</v>
      </c>
      <c r="O12" s="206"/>
      <c r="P12" s="206"/>
      <c r="Q12" s="206"/>
      <c r="R12" s="206"/>
      <c r="S12" s="206"/>
      <c r="T12" s="206"/>
      <c r="U12" s="206"/>
      <c r="V12" s="206"/>
      <c r="W12" s="206"/>
    </row>
    <row r="13" spans="1:23" ht="35.25" customHeight="1">
      <c r="A13" s="262"/>
      <c r="B13" s="269"/>
      <c r="C13" s="195" t="s">
        <v>445</v>
      </c>
      <c r="D13" s="195" t="s">
        <v>446</v>
      </c>
      <c r="E13" s="196" t="s">
        <v>196</v>
      </c>
      <c r="F13" s="196" t="s">
        <v>199</v>
      </c>
      <c r="G13" s="43" t="str">
        <f t="shared" ref="G13:G17" si="1">IF(E13="Faible",IF(F13="Faible","Faible",IF(F13="Modérée","Faible","Modéré")),IF(E13="Modéré",IF(F13="Faible","Faible",IF(F13="Modérée","Modéré","FORT")),IF(F13="Faible","Modéré","FORT")))</f>
        <v>FORT</v>
      </c>
      <c r="H13" s="72" t="s">
        <v>296</v>
      </c>
      <c r="I13" s="72" t="s">
        <v>262</v>
      </c>
      <c r="J13" s="43" t="s">
        <v>75</v>
      </c>
      <c r="K13" s="72" t="s">
        <v>297</v>
      </c>
      <c r="L13" s="184"/>
      <c r="M13" s="184"/>
      <c r="N13" s="200" t="s">
        <v>388</v>
      </c>
      <c r="O13" s="207"/>
      <c r="P13" s="207"/>
      <c r="Q13" s="207"/>
      <c r="R13" s="207"/>
      <c r="S13" s="207"/>
      <c r="T13" s="207"/>
      <c r="U13" s="207"/>
      <c r="V13" s="207"/>
      <c r="W13" s="207"/>
    </row>
    <row r="14" spans="1:23" ht="35.25" customHeight="1">
      <c r="A14" s="262"/>
      <c r="B14" s="269"/>
      <c r="C14" s="195" t="s">
        <v>295</v>
      </c>
      <c r="D14" s="195" t="s">
        <v>447</v>
      </c>
      <c r="E14" s="196" t="s">
        <v>196</v>
      </c>
      <c r="F14" s="196" t="s">
        <v>199</v>
      </c>
      <c r="G14" s="43" t="str">
        <f t="shared" si="1"/>
        <v>FORT</v>
      </c>
      <c r="H14" s="72" t="s">
        <v>296</v>
      </c>
      <c r="I14" s="72" t="s">
        <v>262</v>
      </c>
      <c r="J14" s="43" t="s">
        <v>75</v>
      </c>
      <c r="K14" s="72" t="s">
        <v>297</v>
      </c>
      <c r="L14" s="184"/>
      <c r="M14" s="184"/>
      <c r="N14" s="200" t="s">
        <v>388</v>
      </c>
      <c r="O14" s="207"/>
      <c r="P14" s="207"/>
      <c r="Q14" s="207"/>
      <c r="R14" s="207"/>
      <c r="S14" s="207"/>
      <c r="T14" s="207"/>
      <c r="U14" s="207"/>
      <c r="V14" s="207"/>
      <c r="W14" s="207"/>
    </row>
    <row r="15" spans="1:23" ht="35.25" customHeight="1">
      <c r="A15" s="262"/>
      <c r="B15" s="269"/>
      <c r="C15" s="195" t="s">
        <v>450</v>
      </c>
      <c r="D15" s="195" t="s">
        <v>451</v>
      </c>
      <c r="E15" s="196" t="s">
        <v>75</v>
      </c>
      <c r="F15" s="196" t="s">
        <v>198</v>
      </c>
      <c r="G15" s="43" t="str">
        <f t="shared" si="1"/>
        <v>Modéré</v>
      </c>
      <c r="H15" s="195" t="s">
        <v>453</v>
      </c>
      <c r="I15" s="72" t="s">
        <v>262</v>
      </c>
      <c r="J15" s="43" t="s">
        <v>75</v>
      </c>
      <c r="K15" s="195" t="s">
        <v>454</v>
      </c>
      <c r="L15" s="184"/>
      <c r="M15" s="184"/>
      <c r="N15" s="200" t="s">
        <v>388</v>
      </c>
      <c r="O15" s="207"/>
      <c r="P15" s="207"/>
      <c r="Q15" s="207"/>
      <c r="R15" s="207"/>
      <c r="S15" s="207"/>
      <c r="T15" s="207"/>
      <c r="U15" s="207"/>
      <c r="V15" s="207"/>
      <c r="W15" s="207"/>
    </row>
    <row r="16" spans="1:23" ht="35.25" customHeight="1">
      <c r="A16" s="262"/>
      <c r="B16" s="269"/>
      <c r="C16" s="195" t="s">
        <v>448</v>
      </c>
      <c r="D16" s="195" t="s">
        <v>451</v>
      </c>
      <c r="E16" s="196" t="s">
        <v>75</v>
      </c>
      <c r="F16" s="196" t="s">
        <v>198</v>
      </c>
      <c r="G16" s="43" t="str">
        <f t="shared" si="1"/>
        <v>Modéré</v>
      </c>
      <c r="H16" s="195" t="s">
        <v>453</v>
      </c>
      <c r="I16" s="72" t="s">
        <v>262</v>
      </c>
      <c r="J16" s="43" t="s">
        <v>75</v>
      </c>
      <c r="K16" s="195" t="s">
        <v>454</v>
      </c>
      <c r="L16" s="184"/>
      <c r="M16" s="184"/>
      <c r="N16" s="200" t="s">
        <v>388</v>
      </c>
      <c r="O16" s="207"/>
      <c r="P16" s="207"/>
      <c r="Q16" s="207"/>
      <c r="R16" s="207"/>
      <c r="S16" s="207"/>
      <c r="T16" s="207"/>
      <c r="U16" s="207"/>
      <c r="V16" s="207"/>
      <c r="W16" s="207"/>
    </row>
    <row r="17" spans="1:23" ht="35.25" customHeight="1">
      <c r="A17" s="262"/>
      <c r="B17" s="270"/>
      <c r="C17" s="195" t="s">
        <v>449</v>
      </c>
      <c r="D17" s="195" t="s">
        <v>452</v>
      </c>
      <c r="E17" s="196" t="s">
        <v>75</v>
      </c>
      <c r="F17" s="196" t="s">
        <v>198</v>
      </c>
      <c r="G17" s="43" t="str">
        <f t="shared" si="1"/>
        <v>Modéré</v>
      </c>
      <c r="H17" s="195" t="s">
        <v>453</v>
      </c>
      <c r="I17" s="72" t="s">
        <v>262</v>
      </c>
      <c r="J17" s="43" t="s">
        <v>75</v>
      </c>
      <c r="K17" s="195" t="s">
        <v>454</v>
      </c>
      <c r="L17" s="184"/>
      <c r="M17" s="184"/>
      <c r="N17" s="200" t="s">
        <v>375</v>
      </c>
      <c r="O17" s="207"/>
      <c r="P17" s="207"/>
      <c r="Q17" s="207"/>
      <c r="R17" s="207"/>
      <c r="S17" s="207"/>
      <c r="T17" s="207"/>
      <c r="U17" s="207"/>
      <c r="V17" s="207"/>
      <c r="W17" s="207"/>
    </row>
    <row r="18" spans="1:23" ht="35.25" customHeight="1">
      <c r="A18" s="263"/>
      <c r="B18" s="100" t="str">
        <f>'Process Map'!K11</f>
        <v>Traiter l'informations</v>
      </c>
      <c r="C18" s="72" t="s">
        <v>72</v>
      </c>
      <c r="D18" s="72" t="s">
        <v>318</v>
      </c>
      <c r="E18" s="43" t="s">
        <v>197</v>
      </c>
      <c r="F18" s="43" t="s">
        <v>75</v>
      </c>
      <c r="G18" s="43" t="str">
        <f t="shared" si="0"/>
        <v>Faible</v>
      </c>
      <c r="H18" s="72" t="s">
        <v>73</v>
      </c>
      <c r="I18" s="72" t="s">
        <v>262</v>
      </c>
      <c r="J18" s="43" t="s">
        <v>75</v>
      </c>
      <c r="K18" s="171" t="s">
        <v>319</v>
      </c>
      <c r="L18" s="181"/>
      <c r="M18" s="181"/>
      <c r="N18" s="198" t="s">
        <v>393</v>
      </c>
      <c r="O18" s="97"/>
      <c r="P18" s="97"/>
      <c r="Q18" s="97"/>
      <c r="R18" s="97"/>
      <c r="S18" s="97"/>
      <c r="T18" s="97"/>
      <c r="U18" s="97"/>
      <c r="V18" s="97"/>
      <c r="W18" s="97"/>
    </row>
    <row r="19" spans="1:23" ht="35.25" customHeight="1">
      <c r="A19" s="263"/>
      <c r="B19" s="100" t="str">
        <f>'Process Map'!K13</f>
        <v>Etablir le reporting</v>
      </c>
      <c r="C19" s="72" t="s">
        <v>305</v>
      </c>
      <c r="D19" s="72" t="s">
        <v>306</v>
      </c>
      <c r="E19" s="43" t="s">
        <v>196</v>
      </c>
      <c r="F19" s="43" t="s">
        <v>75</v>
      </c>
      <c r="G19" s="43" t="str">
        <f t="shared" si="0"/>
        <v>Modéré</v>
      </c>
      <c r="H19" s="72" t="s">
        <v>307</v>
      </c>
      <c r="I19" s="72" t="s">
        <v>262</v>
      </c>
      <c r="J19" s="43" t="s">
        <v>263</v>
      </c>
      <c r="K19" s="171"/>
      <c r="L19" s="181"/>
      <c r="M19" s="181"/>
      <c r="N19" s="198" t="s">
        <v>375</v>
      </c>
      <c r="O19" s="97"/>
      <c r="P19" s="97"/>
      <c r="Q19" s="97"/>
      <c r="R19" s="97"/>
      <c r="S19" s="97"/>
      <c r="T19" s="97"/>
      <c r="U19" s="97"/>
      <c r="V19" s="97"/>
      <c r="W19" s="97"/>
    </row>
    <row r="20" spans="1:23" ht="35.25" customHeight="1">
      <c r="A20" s="263"/>
      <c r="B20" s="100" t="str">
        <f>'Process Map'!K15</f>
        <v>Assurer le suivi juridique de la société</v>
      </c>
      <c r="C20" s="72" t="s">
        <v>71</v>
      </c>
      <c r="D20" s="72" t="s">
        <v>320</v>
      </c>
      <c r="E20" s="43" t="s">
        <v>196</v>
      </c>
      <c r="F20" s="43" t="s">
        <v>198</v>
      </c>
      <c r="G20" s="43" t="str">
        <f t="shared" si="0"/>
        <v>FORT</v>
      </c>
      <c r="H20" s="72" t="s">
        <v>74</v>
      </c>
      <c r="I20" s="72" t="s">
        <v>262</v>
      </c>
      <c r="J20" s="43" t="s">
        <v>75</v>
      </c>
      <c r="K20" s="171" t="s">
        <v>321</v>
      </c>
      <c r="L20" s="181"/>
      <c r="M20" s="181"/>
      <c r="N20" s="198" t="s">
        <v>393</v>
      </c>
      <c r="O20" s="97"/>
      <c r="P20" s="97"/>
      <c r="Q20" s="97"/>
      <c r="R20" s="97"/>
      <c r="S20" s="97"/>
      <c r="T20" s="97"/>
      <c r="U20" s="97"/>
      <c r="V20" s="97"/>
      <c r="W20" s="97"/>
    </row>
    <row r="21" spans="1:23" ht="35.25" customHeight="1">
      <c r="A21" s="263"/>
      <c r="B21" s="268" t="str">
        <f>'Process Map'!K17</f>
        <v>Etablir les comptes annuels</v>
      </c>
      <c r="C21" s="72" t="s">
        <v>265</v>
      </c>
      <c r="D21" s="72" t="s">
        <v>266</v>
      </c>
      <c r="E21" s="43" t="s">
        <v>75</v>
      </c>
      <c r="F21" s="43" t="s">
        <v>198</v>
      </c>
      <c r="G21" s="43" t="str">
        <f t="shared" si="0"/>
        <v>Modéré</v>
      </c>
      <c r="H21" s="72" t="s">
        <v>267</v>
      </c>
      <c r="I21" s="72" t="s">
        <v>233</v>
      </c>
      <c r="J21" s="43" t="s">
        <v>197</v>
      </c>
      <c r="K21" s="171" t="s">
        <v>268</v>
      </c>
      <c r="L21" s="181"/>
      <c r="M21" s="181"/>
      <c r="N21" s="198" t="s">
        <v>381</v>
      </c>
      <c r="O21" s="97"/>
      <c r="P21" s="97"/>
      <c r="Q21" s="97"/>
      <c r="R21" s="97"/>
      <c r="S21" s="97"/>
      <c r="T21" s="97"/>
      <c r="U21" s="97"/>
      <c r="V21" s="97"/>
      <c r="W21" s="97"/>
    </row>
    <row r="22" spans="1:23" ht="35.25" customHeight="1">
      <c r="A22" s="264"/>
      <c r="B22" s="269">
        <f>'Process Map'!K14</f>
        <v>0</v>
      </c>
      <c r="C22" s="93" t="s">
        <v>269</v>
      </c>
      <c r="D22" s="93" t="s">
        <v>270</v>
      </c>
      <c r="E22" s="90" t="s">
        <v>197</v>
      </c>
      <c r="F22" s="90" t="s">
        <v>199</v>
      </c>
      <c r="G22" s="90" t="str">
        <f t="shared" si="0"/>
        <v>Modéré</v>
      </c>
      <c r="H22" s="93" t="s">
        <v>271</v>
      </c>
      <c r="I22" s="93" t="s">
        <v>262</v>
      </c>
      <c r="J22" s="90" t="s">
        <v>75</v>
      </c>
      <c r="K22" s="172" t="s">
        <v>272</v>
      </c>
      <c r="L22" s="181"/>
      <c r="M22" s="181"/>
      <c r="N22" s="198" t="s">
        <v>381</v>
      </c>
      <c r="O22" s="97"/>
      <c r="P22" s="97"/>
      <c r="Q22" s="97"/>
      <c r="R22" s="97"/>
      <c r="S22" s="97"/>
      <c r="T22" s="97"/>
      <c r="U22" s="97"/>
      <c r="V22" s="97"/>
      <c r="W22" s="97"/>
    </row>
    <row r="23" spans="1:23" ht="127.5">
      <c r="A23" s="264"/>
      <c r="B23" s="269" t="str">
        <f>'Process Map'!K15</f>
        <v>Assurer le suivi juridique de la société</v>
      </c>
      <c r="C23" s="93" t="s">
        <v>273</v>
      </c>
      <c r="D23" s="93" t="s">
        <v>274</v>
      </c>
      <c r="E23" s="90" t="s">
        <v>197</v>
      </c>
      <c r="F23" s="90" t="s">
        <v>198</v>
      </c>
      <c r="G23" s="90" t="str">
        <f t="shared" si="0"/>
        <v>FORT</v>
      </c>
      <c r="H23" s="93" t="s">
        <v>275</v>
      </c>
      <c r="I23" s="93" t="s">
        <v>262</v>
      </c>
      <c r="J23" s="90" t="s">
        <v>75</v>
      </c>
      <c r="K23" s="172" t="s">
        <v>276</v>
      </c>
      <c r="L23" s="181"/>
      <c r="M23" s="181"/>
      <c r="N23" s="198" t="s">
        <v>386</v>
      </c>
      <c r="O23" s="97"/>
      <c r="P23" s="97"/>
      <c r="Q23" s="97"/>
      <c r="R23" s="97"/>
      <c r="S23" s="97"/>
      <c r="T23" s="97"/>
      <c r="U23" s="97"/>
      <c r="V23" s="97"/>
      <c r="W23" s="97"/>
    </row>
    <row r="24" spans="1:23" ht="35.25" customHeight="1">
      <c r="A24" s="264"/>
      <c r="B24" s="269">
        <f>'Process Map'!K16</f>
        <v>0</v>
      </c>
      <c r="C24" s="93" t="s">
        <v>277</v>
      </c>
      <c r="D24" s="93" t="s">
        <v>278</v>
      </c>
      <c r="E24" s="90" t="s">
        <v>75</v>
      </c>
      <c r="F24" s="90" t="s">
        <v>198</v>
      </c>
      <c r="G24" s="90" t="str">
        <f t="shared" si="0"/>
        <v>Modéré</v>
      </c>
      <c r="H24" s="93" t="s">
        <v>279</v>
      </c>
      <c r="I24" s="93" t="s">
        <v>262</v>
      </c>
      <c r="J24" s="90" t="s">
        <v>75</v>
      </c>
      <c r="K24" s="172" t="s">
        <v>280</v>
      </c>
      <c r="L24" s="181"/>
      <c r="M24" s="181"/>
      <c r="N24" s="198" t="s">
        <v>377</v>
      </c>
      <c r="O24" s="97"/>
      <c r="P24" s="97"/>
      <c r="Q24" s="97"/>
      <c r="R24" s="97"/>
      <c r="S24" s="97"/>
      <c r="T24" s="97"/>
      <c r="U24" s="97"/>
      <c r="V24" s="97"/>
      <c r="W24" s="97"/>
    </row>
    <row r="25" spans="1:23" ht="35.25" customHeight="1">
      <c r="A25" s="264"/>
      <c r="B25" s="269" t="str">
        <f>'Process Map'!K17</f>
        <v>Etablir les comptes annuels</v>
      </c>
      <c r="C25" s="72" t="s">
        <v>281</v>
      </c>
      <c r="D25" s="93" t="s">
        <v>282</v>
      </c>
      <c r="E25" s="90" t="s">
        <v>196</v>
      </c>
      <c r="F25" s="90" t="s">
        <v>75</v>
      </c>
      <c r="G25" s="90" t="str">
        <f t="shared" si="0"/>
        <v>Modéré</v>
      </c>
      <c r="H25" s="93" t="s">
        <v>227</v>
      </c>
      <c r="I25" s="93" t="s">
        <v>262</v>
      </c>
      <c r="J25" s="90" t="s">
        <v>75</v>
      </c>
      <c r="K25" s="172" t="s">
        <v>227</v>
      </c>
      <c r="L25" s="181"/>
      <c r="M25" s="181"/>
      <c r="N25" s="198" t="s">
        <v>377</v>
      </c>
      <c r="O25" s="97"/>
      <c r="P25" s="97"/>
      <c r="Q25" s="97"/>
      <c r="R25" s="97"/>
      <c r="S25" s="97"/>
      <c r="T25" s="97"/>
      <c r="U25" s="97"/>
      <c r="V25" s="97"/>
      <c r="W25" s="97"/>
    </row>
    <row r="26" spans="1:23" ht="35.25" customHeight="1">
      <c r="A26" s="264"/>
      <c r="B26" s="269">
        <f>'Process Map'!K18</f>
        <v>0</v>
      </c>
      <c r="C26" s="266" t="s">
        <v>312</v>
      </c>
      <c r="D26" s="93" t="s">
        <v>283</v>
      </c>
      <c r="E26" s="90" t="s">
        <v>196</v>
      </c>
      <c r="F26" s="90" t="s">
        <v>198</v>
      </c>
      <c r="G26" s="90" t="str">
        <f t="shared" si="0"/>
        <v>FORT</v>
      </c>
      <c r="H26" s="93" t="s">
        <v>284</v>
      </c>
      <c r="I26" s="93" t="s">
        <v>262</v>
      </c>
      <c r="J26" s="90" t="s">
        <v>75</v>
      </c>
      <c r="K26" s="172" t="s">
        <v>285</v>
      </c>
      <c r="L26" s="181"/>
      <c r="M26" s="181"/>
      <c r="N26" s="198" t="s">
        <v>379</v>
      </c>
      <c r="O26" s="97"/>
      <c r="P26" s="97"/>
      <c r="Q26" s="97"/>
      <c r="R26" s="97"/>
      <c r="S26" s="97"/>
      <c r="T26" s="97"/>
      <c r="U26" s="97"/>
      <c r="V26" s="97"/>
      <c r="W26" s="97"/>
    </row>
    <row r="27" spans="1:23" ht="35.25" customHeight="1">
      <c r="A27" s="264"/>
      <c r="B27" s="269" t="str">
        <f>'Process Map'!K19</f>
        <v>Garantir l'intégrité des données de gestion</v>
      </c>
      <c r="C27" s="266"/>
      <c r="D27" s="93" t="s">
        <v>286</v>
      </c>
      <c r="E27" s="90" t="s">
        <v>197</v>
      </c>
      <c r="F27" s="90" t="s">
        <v>75</v>
      </c>
      <c r="G27" s="90" t="str">
        <f t="shared" si="0"/>
        <v>Faible</v>
      </c>
      <c r="H27" s="93" t="s">
        <v>287</v>
      </c>
      <c r="I27" s="93" t="s">
        <v>262</v>
      </c>
      <c r="J27" s="90" t="s">
        <v>75</v>
      </c>
      <c r="K27" s="172"/>
      <c r="L27" s="181"/>
      <c r="M27" s="181"/>
      <c r="N27" s="198" t="s">
        <v>379</v>
      </c>
      <c r="O27" s="97"/>
      <c r="P27" s="97"/>
      <c r="Q27" s="97"/>
      <c r="R27" s="97"/>
      <c r="S27" s="97"/>
      <c r="T27" s="97"/>
      <c r="U27" s="97"/>
      <c r="V27" s="97"/>
      <c r="W27" s="97"/>
    </row>
    <row r="28" spans="1:23" ht="35.25" customHeight="1">
      <c r="A28" s="264"/>
      <c r="B28" s="269">
        <f>'Process Map'!K20</f>
        <v>0</v>
      </c>
      <c r="C28" s="267"/>
      <c r="D28" s="93" t="s">
        <v>288</v>
      </c>
      <c r="E28" s="90" t="s">
        <v>196</v>
      </c>
      <c r="F28" s="90" t="s">
        <v>75</v>
      </c>
      <c r="G28" s="90" t="str">
        <f t="shared" si="0"/>
        <v>Modéré</v>
      </c>
      <c r="H28" s="93" t="s">
        <v>289</v>
      </c>
      <c r="I28" s="93" t="s">
        <v>262</v>
      </c>
      <c r="J28" s="90" t="s">
        <v>75</v>
      </c>
      <c r="K28" s="172" t="s">
        <v>290</v>
      </c>
      <c r="L28" s="181"/>
      <c r="M28" s="181"/>
      <c r="N28" s="198" t="s">
        <v>379</v>
      </c>
      <c r="O28" s="97"/>
      <c r="P28" s="97"/>
      <c r="Q28" s="97"/>
      <c r="R28" s="97"/>
      <c r="S28" s="97"/>
      <c r="T28" s="97"/>
      <c r="U28" s="97"/>
      <c r="V28" s="97"/>
      <c r="W28" s="97"/>
    </row>
    <row r="29" spans="1:23" ht="35.25" customHeight="1">
      <c r="A29" s="264"/>
      <c r="B29" s="269" t="str">
        <f>'Process Map'!K21</f>
        <v>Valider le respect de la législation en vigueur</v>
      </c>
      <c r="C29" s="93" t="s">
        <v>291</v>
      </c>
      <c r="D29" s="93" t="s">
        <v>292</v>
      </c>
      <c r="E29" s="90" t="s">
        <v>196</v>
      </c>
      <c r="F29" s="90" t="s">
        <v>198</v>
      </c>
      <c r="G29" s="90" t="str">
        <f t="shared" si="0"/>
        <v>FORT</v>
      </c>
      <c r="H29" s="93" t="s">
        <v>293</v>
      </c>
      <c r="I29" s="93" t="s">
        <v>262</v>
      </c>
      <c r="J29" s="90" t="s">
        <v>75</v>
      </c>
      <c r="K29" s="172" t="s">
        <v>294</v>
      </c>
      <c r="L29" s="181"/>
      <c r="M29" s="181"/>
      <c r="N29" s="198" t="s">
        <v>382</v>
      </c>
      <c r="O29" s="97"/>
      <c r="P29" s="97"/>
      <c r="Q29" s="97"/>
      <c r="R29" s="97"/>
      <c r="S29" s="97"/>
      <c r="T29" s="97"/>
      <c r="U29" s="97"/>
      <c r="V29" s="97"/>
      <c r="W29" s="97"/>
    </row>
    <row r="30" spans="1:23" ht="35.25" customHeight="1">
      <c r="A30" s="264"/>
      <c r="B30" s="269">
        <f>'Process Map'!K24</f>
        <v>0</v>
      </c>
      <c r="C30" s="93" t="s">
        <v>298</v>
      </c>
      <c r="D30" s="93" t="s">
        <v>299</v>
      </c>
      <c r="E30" s="90" t="s">
        <v>196</v>
      </c>
      <c r="F30" s="90" t="s">
        <v>75</v>
      </c>
      <c r="G30" s="90" t="str">
        <f t="shared" si="0"/>
        <v>Modéré</v>
      </c>
      <c r="H30" s="93" t="s">
        <v>313</v>
      </c>
      <c r="I30" s="93" t="s">
        <v>304</v>
      </c>
      <c r="J30" s="90" t="s">
        <v>197</v>
      </c>
      <c r="K30" s="172" t="s">
        <v>314</v>
      </c>
      <c r="L30" s="181"/>
      <c r="M30" s="181"/>
      <c r="N30" s="198" t="s">
        <v>393</v>
      </c>
      <c r="O30" s="97"/>
      <c r="P30" s="97"/>
      <c r="Q30" s="97"/>
      <c r="R30" s="97"/>
      <c r="S30" s="97"/>
      <c r="T30" s="97"/>
      <c r="U30" s="97"/>
      <c r="V30" s="97"/>
      <c r="W30" s="97"/>
    </row>
    <row r="31" spans="1:23" ht="35.25" customHeight="1">
      <c r="A31" s="264"/>
      <c r="B31" s="270">
        <f>'Process Map'!K25</f>
        <v>0</v>
      </c>
      <c r="C31" s="93" t="s">
        <v>310</v>
      </c>
      <c r="D31" s="93" t="s">
        <v>311</v>
      </c>
      <c r="E31" s="90" t="s">
        <v>197</v>
      </c>
      <c r="F31" s="90" t="s">
        <v>199</v>
      </c>
      <c r="G31" s="90" t="str">
        <f t="shared" si="0"/>
        <v>Modéré</v>
      </c>
      <c r="H31" s="93" t="s">
        <v>308</v>
      </c>
      <c r="I31" s="93" t="s">
        <v>262</v>
      </c>
      <c r="J31" s="90" t="s">
        <v>75</v>
      </c>
      <c r="K31" s="172" t="s">
        <v>309</v>
      </c>
      <c r="L31" s="181"/>
      <c r="M31" s="181"/>
      <c r="N31" s="198" t="s">
        <v>375</v>
      </c>
      <c r="O31" s="97"/>
      <c r="P31" s="97"/>
      <c r="Q31" s="97"/>
      <c r="R31" s="97"/>
      <c r="S31" s="97"/>
      <c r="T31" s="97"/>
      <c r="U31" s="97"/>
      <c r="V31" s="97"/>
      <c r="W31" s="97"/>
    </row>
    <row r="32" spans="1:23" ht="35.25" customHeight="1">
      <c r="A32" s="264"/>
      <c r="B32" s="103" t="str">
        <f>'Process Map'!K19</f>
        <v>Garantir l'intégrité des données de gestion</v>
      </c>
      <c r="C32" s="93" t="s">
        <v>301</v>
      </c>
      <c r="D32" s="93" t="s">
        <v>302</v>
      </c>
      <c r="E32" s="90" t="s">
        <v>196</v>
      </c>
      <c r="F32" s="90" t="s">
        <v>75</v>
      </c>
      <c r="G32" s="90" t="str">
        <f t="shared" si="0"/>
        <v>Modéré</v>
      </c>
      <c r="H32" s="93" t="s">
        <v>303</v>
      </c>
      <c r="I32" s="93" t="s">
        <v>304</v>
      </c>
      <c r="J32" s="90" t="s">
        <v>263</v>
      </c>
      <c r="K32" s="172" t="s">
        <v>294</v>
      </c>
      <c r="L32" s="181"/>
      <c r="M32" s="181"/>
      <c r="N32" s="198" t="s">
        <v>393</v>
      </c>
      <c r="O32" s="97"/>
      <c r="P32" s="97"/>
      <c r="Q32" s="97"/>
      <c r="R32" s="97"/>
      <c r="S32" s="97"/>
      <c r="T32" s="97"/>
      <c r="U32" s="97"/>
      <c r="V32" s="97"/>
      <c r="W32" s="97"/>
    </row>
    <row r="33" spans="1:23" ht="51">
      <c r="A33" s="265"/>
      <c r="B33" s="101" t="str">
        <f>'Process Map'!K21</f>
        <v>Valider le respect de la législation en vigueur</v>
      </c>
      <c r="C33" s="73" t="s">
        <v>258</v>
      </c>
      <c r="D33" s="73" t="s">
        <v>259</v>
      </c>
      <c r="E33" s="44" t="s">
        <v>196</v>
      </c>
      <c r="F33" s="44" t="s">
        <v>260</v>
      </c>
      <c r="G33" s="44" t="str">
        <f t="shared" si="0"/>
        <v>Modéré</v>
      </c>
      <c r="H33" s="73" t="s">
        <v>261</v>
      </c>
      <c r="I33" s="73" t="s">
        <v>262</v>
      </c>
      <c r="J33" s="44" t="s">
        <v>263</v>
      </c>
      <c r="K33" s="173" t="s">
        <v>264</v>
      </c>
      <c r="L33" s="182"/>
      <c r="M33" s="182"/>
      <c r="N33" s="199" t="s">
        <v>393</v>
      </c>
      <c r="O33" s="98"/>
      <c r="P33" s="98"/>
      <c r="Q33" s="98"/>
      <c r="R33" s="98"/>
      <c r="S33" s="98"/>
      <c r="T33" s="98"/>
      <c r="U33" s="98"/>
      <c r="V33" s="98"/>
      <c r="W33" s="98"/>
    </row>
    <row r="34" spans="1:23" ht="35.25" customHeight="1">
      <c r="N34" s="201"/>
      <c r="O34" s="95"/>
      <c r="P34" s="95"/>
      <c r="Q34" s="95"/>
      <c r="R34" s="95"/>
      <c r="S34" s="95"/>
      <c r="T34" s="95"/>
      <c r="U34" s="95"/>
      <c r="V34" s="95"/>
      <c r="W34" s="95"/>
    </row>
    <row r="35" spans="1:23" ht="35.25" customHeight="1">
      <c r="N35" s="201"/>
      <c r="O35" s="95"/>
      <c r="P35" s="95"/>
      <c r="Q35" s="95"/>
      <c r="R35" s="95"/>
      <c r="S35" s="95"/>
      <c r="T35" s="95"/>
      <c r="U35" s="95"/>
      <c r="V35" s="95"/>
      <c r="W35" s="95"/>
    </row>
    <row r="36" spans="1:23" ht="35.25" customHeight="1">
      <c r="N36" s="201"/>
      <c r="O36" s="95"/>
      <c r="P36" s="95"/>
      <c r="Q36" s="95"/>
      <c r="R36" s="95"/>
      <c r="S36" s="95"/>
      <c r="T36" s="95"/>
      <c r="U36" s="95"/>
      <c r="V36" s="95"/>
      <c r="W36" s="95"/>
    </row>
    <row r="37" spans="1:23" ht="35.25" customHeight="1">
      <c r="N37" s="201"/>
      <c r="O37" s="95"/>
      <c r="P37" s="95"/>
      <c r="Q37" s="95"/>
      <c r="R37" s="95"/>
      <c r="S37" s="95"/>
      <c r="T37" s="95"/>
      <c r="U37" s="95"/>
      <c r="V37" s="95"/>
      <c r="W37" s="95"/>
    </row>
    <row r="38" spans="1:23" ht="35.25" customHeight="1">
      <c r="N38" s="201"/>
      <c r="O38" s="95"/>
      <c r="P38" s="95"/>
      <c r="Q38" s="95"/>
      <c r="R38" s="95"/>
      <c r="S38" s="95"/>
      <c r="T38" s="95"/>
      <c r="U38" s="95"/>
      <c r="V38" s="95"/>
      <c r="W38" s="95"/>
    </row>
    <row r="39" spans="1:23" ht="35.25" customHeight="1">
      <c r="N39" s="201"/>
      <c r="O39" s="95"/>
      <c r="P39" s="95"/>
      <c r="Q39" s="95"/>
      <c r="R39" s="95"/>
      <c r="S39" s="95"/>
      <c r="T39" s="95"/>
      <c r="U39" s="95"/>
      <c r="V39" s="95"/>
      <c r="W39" s="95"/>
    </row>
    <row r="40" spans="1:23" ht="35.25" customHeight="1">
      <c r="N40" s="201"/>
      <c r="O40" s="95"/>
      <c r="P40" s="95"/>
      <c r="Q40" s="95"/>
      <c r="R40" s="95"/>
      <c r="S40" s="95"/>
      <c r="T40" s="95"/>
      <c r="U40" s="95"/>
      <c r="V40" s="95"/>
      <c r="W40" s="95"/>
    </row>
    <row r="41" spans="1:23" ht="35.25" customHeight="1">
      <c r="N41" s="201"/>
      <c r="O41" s="95"/>
      <c r="P41" s="95"/>
      <c r="Q41" s="95"/>
      <c r="R41" s="95"/>
      <c r="S41" s="95"/>
      <c r="T41" s="95"/>
      <c r="U41" s="95"/>
      <c r="V41" s="95"/>
      <c r="W41" s="95"/>
    </row>
    <row r="42" spans="1:23" ht="35.25" customHeight="1">
      <c r="N42" s="201"/>
      <c r="O42" s="95"/>
      <c r="P42" s="95"/>
      <c r="Q42" s="95"/>
      <c r="R42" s="95"/>
      <c r="S42" s="95"/>
      <c r="T42" s="95"/>
      <c r="U42" s="95"/>
      <c r="V42" s="95"/>
      <c r="W42" s="95"/>
    </row>
    <row r="43" spans="1:23" ht="35.25" customHeight="1">
      <c r="N43" s="201"/>
      <c r="O43" s="95"/>
      <c r="P43" s="95"/>
      <c r="Q43" s="95"/>
      <c r="R43" s="95"/>
      <c r="S43" s="95"/>
      <c r="T43" s="95"/>
      <c r="U43" s="95"/>
      <c r="V43" s="95"/>
      <c r="W43" s="95"/>
    </row>
    <row r="44" spans="1:23" ht="35.25" customHeight="1">
      <c r="N44" s="201"/>
      <c r="O44" s="95"/>
      <c r="P44" s="95"/>
      <c r="Q44" s="95"/>
      <c r="R44" s="95"/>
      <c r="S44" s="95"/>
      <c r="T44" s="95"/>
      <c r="U44" s="95"/>
      <c r="V44" s="95"/>
      <c r="W44" s="95"/>
    </row>
    <row r="45" spans="1:23" ht="35.25" customHeight="1">
      <c r="N45" s="201"/>
      <c r="O45" s="95"/>
      <c r="P45" s="95"/>
      <c r="Q45" s="95"/>
      <c r="R45" s="95"/>
      <c r="S45" s="95"/>
      <c r="T45" s="95"/>
      <c r="U45" s="95"/>
      <c r="V45" s="95"/>
      <c r="W45" s="95"/>
    </row>
    <row r="46" spans="1:23" ht="35.25" customHeight="1">
      <c r="N46" s="201"/>
      <c r="O46" s="95"/>
      <c r="P46" s="95"/>
      <c r="Q46" s="95"/>
      <c r="R46" s="95"/>
      <c r="S46" s="95"/>
      <c r="T46" s="95"/>
      <c r="U46" s="95"/>
      <c r="V46" s="95"/>
      <c r="W46" s="95"/>
    </row>
    <row r="47" spans="1:23" ht="35.25" customHeight="1">
      <c r="N47" s="201"/>
      <c r="O47" s="95"/>
      <c r="P47" s="95"/>
      <c r="Q47" s="95"/>
      <c r="R47" s="95"/>
      <c r="S47" s="95"/>
      <c r="T47" s="95"/>
      <c r="U47" s="95"/>
      <c r="V47" s="95"/>
      <c r="W47" s="95"/>
    </row>
    <row r="48" spans="1:23" ht="35.25" customHeight="1">
      <c r="N48" s="201"/>
      <c r="O48" s="95"/>
      <c r="P48" s="95"/>
      <c r="Q48" s="95"/>
      <c r="R48" s="95"/>
      <c r="S48" s="95"/>
      <c r="T48" s="95"/>
      <c r="U48" s="95"/>
      <c r="V48" s="95"/>
      <c r="W48" s="95"/>
    </row>
    <row r="49" spans="14:23" ht="35.25" customHeight="1">
      <c r="N49" s="201"/>
      <c r="O49" s="95"/>
      <c r="P49" s="95"/>
      <c r="Q49" s="95"/>
      <c r="R49" s="95"/>
      <c r="S49" s="95"/>
      <c r="T49" s="95"/>
      <c r="U49" s="95"/>
      <c r="V49" s="95"/>
      <c r="W49" s="95"/>
    </row>
    <row r="50" spans="14:23" ht="35.25" customHeight="1">
      <c r="N50" s="201"/>
      <c r="O50" s="95"/>
      <c r="P50" s="95"/>
      <c r="Q50" s="95"/>
      <c r="R50" s="95"/>
      <c r="S50" s="95"/>
      <c r="T50" s="95"/>
      <c r="U50" s="95"/>
      <c r="V50" s="95"/>
      <c r="W50" s="95"/>
    </row>
    <row r="51" spans="14:23" ht="35.25" customHeight="1">
      <c r="N51" s="201"/>
      <c r="O51" s="95"/>
      <c r="P51" s="95"/>
      <c r="Q51" s="95"/>
      <c r="R51" s="95"/>
      <c r="S51" s="95"/>
      <c r="T51" s="95"/>
      <c r="U51" s="95"/>
      <c r="V51" s="95"/>
      <c r="W51" s="95"/>
    </row>
    <row r="52" spans="14:23" ht="35.25" customHeight="1">
      <c r="N52" s="201"/>
      <c r="O52" s="95"/>
      <c r="P52" s="95"/>
      <c r="Q52" s="95"/>
      <c r="R52" s="95"/>
      <c r="S52" s="95"/>
      <c r="T52" s="95"/>
      <c r="U52" s="95"/>
      <c r="V52" s="95"/>
      <c r="W52" s="95"/>
    </row>
    <row r="53" spans="14:23" ht="35.25" customHeight="1">
      <c r="N53" s="201"/>
      <c r="O53" s="95"/>
      <c r="P53" s="95"/>
      <c r="Q53" s="95"/>
      <c r="R53" s="95"/>
      <c r="S53" s="95"/>
      <c r="T53" s="95"/>
      <c r="U53" s="95"/>
      <c r="V53" s="95"/>
      <c r="W53" s="95"/>
    </row>
    <row r="54" spans="14:23" ht="35.25" customHeight="1">
      <c r="N54" s="201"/>
      <c r="O54" s="95"/>
      <c r="P54" s="95"/>
      <c r="Q54" s="95"/>
      <c r="R54" s="95"/>
      <c r="S54" s="95"/>
      <c r="T54" s="95"/>
      <c r="U54" s="95"/>
      <c r="V54" s="95"/>
      <c r="W54" s="95"/>
    </row>
    <row r="55" spans="14:23" ht="35.25" customHeight="1">
      <c r="N55" s="201"/>
      <c r="O55" s="95"/>
      <c r="P55" s="95"/>
      <c r="Q55" s="95"/>
      <c r="R55" s="95"/>
      <c r="S55" s="95"/>
      <c r="T55" s="95"/>
      <c r="U55" s="95"/>
      <c r="V55" s="95"/>
      <c r="W55" s="95"/>
    </row>
    <row r="56" spans="14:23" ht="35.25" customHeight="1">
      <c r="N56" s="201"/>
      <c r="O56" s="95"/>
      <c r="P56" s="95"/>
      <c r="Q56" s="95"/>
      <c r="R56" s="95"/>
      <c r="S56" s="95"/>
      <c r="T56" s="95"/>
      <c r="U56" s="95"/>
      <c r="V56" s="95"/>
      <c r="W56" s="95"/>
    </row>
    <row r="57" spans="14:23" ht="35.25" customHeight="1">
      <c r="N57" s="201"/>
      <c r="O57" s="95"/>
      <c r="P57" s="95"/>
      <c r="Q57" s="95"/>
      <c r="R57" s="95"/>
      <c r="S57" s="95"/>
      <c r="T57" s="95"/>
      <c r="U57" s="95"/>
      <c r="V57" s="95"/>
      <c r="W57" s="95"/>
    </row>
    <row r="58" spans="14:23" ht="35.25" customHeight="1">
      <c r="N58" s="201"/>
      <c r="O58" s="95"/>
      <c r="P58" s="95"/>
      <c r="Q58" s="95"/>
      <c r="R58" s="95"/>
      <c r="S58" s="95"/>
      <c r="T58" s="95"/>
      <c r="U58" s="95"/>
      <c r="V58" s="95"/>
      <c r="W58" s="95"/>
    </row>
    <row r="59" spans="14:23" ht="35.25" customHeight="1">
      <c r="N59" s="201"/>
      <c r="O59" s="95"/>
      <c r="P59" s="95"/>
      <c r="Q59" s="95"/>
      <c r="R59" s="95"/>
      <c r="S59" s="95"/>
      <c r="T59" s="95"/>
      <c r="U59" s="95"/>
      <c r="V59" s="95"/>
      <c r="W59" s="95"/>
    </row>
    <row r="60" spans="14:23" ht="35.25" customHeight="1">
      <c r="N60" s="201"/>
      <c r="O60" s="95"/>
      <c r="P60" s="95"/>
      <c r="Q60" s="95"/>
      <c r="R60" s="95"/>
      <c r="S60" s="95"/>
      <c r="T60" s="95"/>
      <c r="U60" s="95"/>
      <c r="V60" s="95"/>
      <c r="W60" s="95"/>
    </row>
    <row r="61" spans="14:23" ht="35.25" customHeight="1">
      <c r="N61" s="201"/>
      <c r="O61" s="95"/>
      <c r="P61" s="95"/>
      <c r="Q61" s="95"/>
      <c r="R61" s="95"/>
      <c r="S61" s="95"/>
      <c r="T61" s="95"/>
      <c r="U61" s="95"/>
      <c r="V61" s="95"/>
      <c r="W61" s="95"/>
    </row>
    <row r="62" spans="14:23" ht="35.25" customHeight="1">
      <c r="N62" s="201"/>
      <c r="O62" s="95"/>
      <c r="P62" s="95"/>
      <c r="Q62" s="95"/>
      <c r="R62" s="95"/>
      <c r="S62" s="95"/>
      <c r="T62" s="95"/>
      <c r="U62" s="95"/>
      <c r="V62" s="95"/>
      <c r="W62" s="95"/>
    </row>
    <row r="63" spans="14:23" ht="35.25" customHeight="1">
      <c r="N63" s="201"/>
      <c r="O63" s="95"/>
      <c r="P63" s="95"/>
      <c r="Q63" s="95"/>
      <c r="R63" s="95"/>
      <c r="S63" s="95"/>
      <c r="T63" s="95"/>
      <c r="U63" s="95"/>
      <c r="V63" s="95"/>
      <c r="W63" s="95"/>
    </row>
    <row r="64" spans="14:23" ht="35.25" customHeight="1">
      <c r="N64" s="201"/>
      <c r="O64" s="95"/>
      <c r="P64" s="95"/>
      <c r="Q64" s="95"/>
      <c r="R64" s="95"/>
      <c r="S64" s="95"/>
      <c r="T64" s="95"/>
      <c r="U64" s="95"/>
      <c r="V64" s="95"/>
      <c r="W64" s="95"/>
    </row>
    <row r="65" spans="14:23" ht="35.25" customHeight="1">
      <c r="N65" s="201"/>
      <c r="O65" s="95"/>
      <c r="P65" s="95"/>
      <c r="Q65" s="95"/>
      <c r="R65" s="95"/>
      <c r="S65" s="95"/>
      <c r="T65" s="95"/>
      <c r="U65" s="95"/>
      <c r="V65" s="95"/>
      <c r="W65" s="95"/>
    </row>
    <row r="66" spans="14:23" ht="35.25" customHeight="1">
      <c r="N66" s="201"/>
      <c r="O66" s="95"/>
      <c r="P66" s="95"/>
      <c r="Q66" s="95"/>
      <c r="R66" s="95"/>
      <c r="S66" s="95"/>
      <c r="T66" s="95"/>
      <c r="U66" s="95"/>
      <c r="V66" s="95"/>
      <c r="W66" s="95"/>
    </row>
    <row r="67" spans="14:23" ht="35.25" customHeight="1">
      <c r="N67" s="201"/>
      <c r="O67" s="95"/>
      <c r="P67" s="95"/>
      <c r="Q67" s="95"/>
      <c r="R67" s="95"/>
      <c r="S67" s="95"/>
      <c r="T67" s="95"/>
      <c r="U67" s="95"/>
      <c r="V67" s="95"/>
      <c r="W67" s="95"/>
    </row>
    <row r="68" spans="14:23" ht="35.25" customHeight="1">
      <c r="N68" s="201"/>
      <c r="O68" s="95"/>
      <c r="P68" s="95"/>
      <c r="Q68" s="95"/>
      <c r="R68" s="95"/>
      <c r="S68" s="95"/>
      <c r="T68" s="95"/>
      <c r="U68" s="95"/>
      <c r="V68" s="95"/>
      <c r="W68" s="95"/>
    </row>
    <row r="69" spans="14:23" ht="35.25" customHeight="1">
      <c r="N69" s="201"/>
      <c r="O69" s="95"/>
      <c r="P69" s="95"/>
      <c r="Q69" s="95"/>
      <c r="R69" s="95"/>
      <c r="S69" s="95"/>
      <c r="T69" s="95"/>
      <c r="U69" s="95"/>
      <c r="V69" s="95"/>
      <c r="W69" s="95"/>
    </row>
    <row r="70" spans="14:23" ht="35.25" customHeight="1">
      <c r="N70" s="201"/>
      <c r="O70" s="95"/>
      <c r="P70" s="95"/>
      <c r="Q70" s="95"/>
      <c r="R70" s="95"/>
      <c r="S70" s="95"/>
      <c r="T70" s="95"/>
      <c r="U70" s="95"/>
      <c r="V70" s="95"/>
      <c r="W70" s="95"/>
    </row>
    <row r="71" spans="14:23" ht="35.25" customHeight="1">
      <c r="N71" s="201"/>
      <c r="O71" s="95"/>
      <c r="P71" s="95"/>
      <c r="Q71" s="95"/>
      <c r="R71" s="95"/>
      <c r="S71" s="95"/>
      <c r="T71" s="95"/>
      <c r="U71" s="95"/>
      <c r="V71" s="95"/>
      <c r="W71" s="95"/>
    </row>
    <row r="72" spans="14:23" ht="35.25" customHeight="1">
      <c r="N72" s="201"/>
      <c r="O72" s="95"/>
      <c r="P72" s="95"/>
      <c r="Q72" s="95"/>
      <c r="R72" s="95"/>
      <c r="S72" s="95"/>
      <c r="T72" s="95"/>
      <c r="U72" s="95"/>
      <c r="V72" s="95"/>
      <c r="W72" s="95"/>
    </row>
    <row r="73" spans="14:23" ht="35.25" customHeight="1">
      <c r="N73" s="201"/>
      <c r="O73" s="95"/>
      <c r="P73" s="95"/>
      <c r="Q73" s="95"/>
      <c r="R73" s="95"/>
      <c r="S73" s="95"/>
      <c r="T73" s="95"/>
      <c r="U73" s="95"/>
      <c r="V73" s="95"/>
      <c r="W73" s="95"/>
    </row>
    <row r="74" spans="14:23" ht="35.25" customHeight="1">
      <c r="N74" s="201"/>
      <c r="O74" s="95"/>
      <c r="P74" s="95"/>
      <c r="Q74" s="95"/>
      <c r="R74" s="95"/>
      <c r="S74" s="95"/>
      <c r="T74" s="95"/>
      <c r="U74" s="95"/>
      <c r="V74" s="95"/>
      <c r="W74" s="95"/>
    </row>
    <row r="75" spans="14:23" ht="35.25" customHeight="1">
      <c r="N75" s="201"/>
      <c r="O75" s="95"/>
      <c r="P75" s="95"/>
      <c r="Q75" s="95"/>
      <c r="R75" s="95"/>
      <c r="S75" s="95"/>
      <c r="T75" s="95"/>
      <c r="U75" s="95"/>
      <c r="V75" s="95"/>
      <c r="W75" s="95"/>
    </row>
    <row r="76" spans="14:23" ht="35.25" customHeight="1">
      <c r="N76" s="201"/>
      <c r="O76" s="95"/>
      <c r="P76" s="95"/>
      <c r="Q76" s="95"/>
      <c r="R76" s="95"/>
      <c r="S76" s="95"/>
      <c r="T76" s="95"/>
      <c r="U76" s="95"/>
      <c r="V76" s="95"/>
      <c r="W76" s="95"/>
    </row>
    <row r="77" spans="14:23" ht="35.25" customHeight="1">
      <c r="N77" s="201"/>
      <c r="O77" s="95"/>
      <c r="P77" s="95"/>
      <c r="Q77" s="95"/>
      <c r="R77" s="95"/>
      <c r="S77" s="95"/>
      <c r="T77" s="95"/>
      <c r="U77" s="95"/>
      <c r="V77" s="95"/>
      <c r="W77" s="95"/>
    </row>
    <row r="78" spans="14:23" ht="35.25" customHeight="1">
      <c r="N78" s="201"/>
      <c r="O78" s="95"/>
      <c r="P78" s="95"/>
      <c r="Q78" s="95"/>
      <c r="R78" s="95"/>
      <c r="S78" s="95"/>
      <c r="T78" s="95"/>
      <c r="U78" s="95"/>
      <c r="V78" s="95"/>
      <c r="W78" s="95"/>
    </row>
    <row r="79" spans="14:23" ht="35.25" customHeight="1">
      <c r="N79" s="201"/>
      <c r="O79" s="95"/>
      <c r="P79" s="95"/>
      <c r="Q79" s="95"/>
      <c r="R79" s="95"/>
      <c r="S79" s="95"/>
      <c r="T79" s="95"/>
      <c r="U79" s="95"/>
      <c r="V79" s="95"/>
      <c r="W79" s="95"/>
    </row>
    <row r="80" spans="14:23" ht="35.25" customHeight="1">
      <c r="N80" s="201"/>
      <c r="O80" s="95"/>
      <c r="P80" s="95"/>
      <c r="Q80" s="95"/>
      <c r="R80" s="95"/>
      <c r="S80" s="95"/>
      <c r="T80" s="95"/>
      <c r="U80" s="95"/>
      <c r="V80" s="95"/>
      <c r="W80" s="95"/>
    </row>
    <row r="81" spans="14:23" ht="35.25" customHeight="1">
      <c r="N81" s="201"/>
      <c r="O81" s="95"/>
      <c r="P81" s="95"/>
      <c r="Q81" s="95"/>
      <c r="R81" s="95"/>
      <c r="S81" s="95"/>
      <c r="T81" s="95"/>
      <c r="U81" s="95"/>
      <c r="V81" s="95"/>
      <c r="W81" s="95"/>
    </row>
  </sheetData>
  <mergeCells count="11">
    <mergeCell ref="N1:W1"/>
    <mergeCell ref="A3:A7"/>
    <mergeCell ref="A8:A11"/>
    <mergeCell ref="A12:A33"/>
    <mergeCell ref="C26:C28"/>
    <mergeCell ref="B21:B31"/>
    <mergeCell ref="A1:B1"/>
    <mergeCell ref="C1:G1"/>
    <mergeCell ref="B12:B17"/>
    <mergeCell ref="H1:J1"/>
    <mergeCell ref="K1:M1"/>
  </mergeCells>
  <phoneticPr fontId="0" type="noConversion"/>
  <conditionalFormatting sqref="J1:J2">
    <cfRule type="cellIs" dxfId="125" priority="34" stopIfTrue="1" operator="equal">
      <formula>"Faible"</formula>
    </cfRule>
    <cfRule type="cellIs" dxfId="124" priority="35" stopIfTrue="1" operator="equal">
      <formula>"FORT"</formula>
    </cfRule>
    <cfRule type="cellIs" dxfId="123" priority="36" stopIfTrue="1" operator="equal">
      <formula>"Modéré"</formula>
    </cfRule>
  </conditionalFormatting>
  <conditionalFormatting sqref="E2 G2">
    <cfRule type="cellIs" dxfId="122" priority="37" stopIfTrue="1" operator="equal">
      <formula>"FORT"</formula>
    </cfRule>
    <cfRule type="cellIs" dxfId="121" priority="38" stopIfTrue="1" operator="equal">
      <formula>"Faible"</formula>
    </cfRule>
    <cfRule type="cellIs" dxfId="120" priority="39" stopIfTrue="1" operator="equal">
      <formula>"Modéré"</formula>
    </cfRule>
  </conditionalFormatting>
  <conditionalFormatting sqref="F2">
    <cfRule type="cellIs" dxfId="119" priority="40" stopIfTrue="1" operator="equal">
      <formula>"ELEVEE"</formula>
    </cfRule>
    <cfRule type="cellIs" dxfId="118" priority="41" stopIfTrue="1" operator="equal">
      <formula>"Faible"</formula>
    </cfRule>
    <cfRule type="cellIs" dxfId="117" priority="42" stopIfTrue="1" operator="equal">
      <formula>"Modérée"</formula>
    </cfRule>
  </conditionalFormatting>
  <conditionalFormatting sqref="E3:E33 G3:G33 J3:J33">
    <cfRule type="cellIs" dxfId="116" priority="43" stopIfTrue="1" operator="equal">
      <formula>"FORT"</formula>
    </cfRule>
    <cfRule type="cellIs" dxfId="115" priority="44" stopIfTrue="1" operator="equal">
      <formula>"Modéré"</formula>
    </cfRule>
    <cfRule type="cellIs" dxfId="114" priority="45" stopIfTrue="1" operator="equal">
      <formula>"Faible"</formula>
    </cfRule>
  </conditionalFormatting>
  <conditionalFormatting sqref="F3:F33">
    <cfRule type="cellIs" dxfId="113" priority="46" stopIfTrue="1" operator="equal">
      <formula>"ELEVEE"</formula>
    </cfRule>
    <cfRule type="cellIs" dxfId="112" priority="47" stopIfTrue="1" operator="equal">
      <formula>"Modérée"</formula>
    </cfRule>
    <cfRule type="cellIs" dxfId="111" priority="48" stopIfTrue="1" operator="equal">
      <formula>"Faible"</formula>
    </cfRule>
  </conditionalFormatting>
  <conditionalFormatting sqref="O3:W84">
    <cfRule type="cellIs" dxfId="110" priority="1" stopIfTrue="1" operator="between">
      <formula>2.5</formula>
      <formula>3</formula>
    </cfRule>
    <cfRule type="cellIs" dxfId="109" priority="2" stopIfTrue="1" operator="between">
      <formula>1.5</formula>
      <formula>2.49</formula>
    </cfRule>
    <cfRule type="cellIs" dxfId="108" priority="3" stopIfTrue="1" operator="between">
      <formula>0.1</formula>
      <formula>1.49</formula>
    </cfRule>
  </conditionalFormatting>
  <dataValidations count="1">
    <dataValidation type="list" allowBlank="1" showInputMessage="1" showErrorMessage="1" sqref="N3:N33">
      <formula1>CYCLES</formula1>
    </dataValidation>
  </dataValidations>
  <pageMargins left="0.24" right="0.16" top="0.55000000000000004" bottom="0.56000000000000005" header="0.16" footer="0.32"/>
  <pageSetup paperSize="8" scale="88" orientation="landscape" r:id="rId1"/>
  <headerFooter alignWithMargins="0">
    <oddHeader>&amp;A</oddHeader>
    <oddFooter>&amp;CTableau des process V2.xls</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sheetPr codeName="Feuil5">
    <pageSetUpPr fitToPage="1"/>
  </sheetPr>
  <dimension ref="A1:X81"/>
  <sheetViews>
    <sheetView workbookViewId="0">
      <pane xSplit="5" ySplit="2" topLeftCell="L18" activePane="bottomRight" state="frozen"/>
      <selection pane="topRight" activeCell="F1" sqref="F1"/>
      <selection pane="bottomLeft" activeCell="A3" sqref="A3"/>
      <selection pane="bottomRight" activeCell="L20" sqref="L20"/>
    </sheetView>
  </sheetViews>
  <sheetFormatPr baseColWidth="10" defaultRowHeight="12.75"/>
  <cols>
    <col min="1" max="1" width="17.28515625" style="41" customWidth="1"/>
    <col min="2" max="3" width="20.7109375" style="42" customWidth="1"/>
    <col min="4" max="4" width="29" style="42" customWidth="1"/>
    <col min="5" max="5" width="23.85546875" style="42" customWidth="1"/>
    <col min="6" max="8" width="8.28515625" style="42" customWidth="1"/>
    <col min="9" max="9" width="45.7109375" style="42" customWidth="1"/>
    <col min="10" max="10" width="32.85546875" style="41" customWidth="1"/>
    <col min="11" max="11" width="12.7109375" style="39" customWidth="1"/>
    <col min="12" max="12" width="19" style="41" customWidth="1"/>
    <col min="13" max="14" width="6.7109375" style="41" customWidth="1"/>
    <col min="15" max="15" width="9.7109375" style="41" customWidth="1"/>
    <col min="16" max="24" width="6.7109375" style="41" customWidth="1"/>
    <col min="25" max="16384" width="11.42578125" style="41"/>
  </cols>
  <sheetData>
    <row r="1" spans="1:24" ht="13.5" thickBot="1">
      <c r="A1" s="271" t="s">
        <v>371</v>
      </c>
      <c r="B1" s="271"/>
      <c r="C1" s="272" t="s">
        <v>354</v>
      </c>
      <c r="D1" s="272"/>
      <c r="E1" s="272"/>
      <c r="F1" s="272"/>
      <c r="G1" s="272"/>
      <c r="H1" s="272"/>
      <c r="I1" s="274" t="s">
        <v>355</v>
      </c>
      <c r="J1" s="274"/>
      <c r="K1" s="274"/>
      <c r="L1" s="275" t="s">
        <v>356</v>
      </c>
      <c r="M1" s="275"/>
      <c r="N1" s="275"/>
      <c r="O1" s="256" t="s">
        <v>357</v>
      </c>
      <c r="P1" s="256"/>
      <c r="Q1" s="256"/>
      <c r="R1" s="256"/>
      <c r="S1" s="256"/>
      <c r="T1" s="256"/>
      <c r="U1" s="256"/>
      <c r="V1" s="256"/>
      <c r="W1" s="256"/>
      <c r="X1" s="256"/>
    </row>
    <row r="2" spans="1:24" s="52" customFormat="1" ht="72" customHeight="1" thickBot="1">
      <c r="A2" s="110" t="s">
        <v>158</v>
      </c>
      <c r="B2" s="111" t="s">
        <v>94</v>
      </c>
      <c r="C2" s="278" t="s">
        <v>200</v>
      </c>
      <c r="D2" s="279"/>
      <c r="E2" s="104" t="s">
        <v>201</v>
      </c>
      <c r="F2" s="191" t="s">
        <v>193</v>
      </c>
      <c r="G2" s="192" t="s">
        <v>194</v>
      </c>
      <c r="H2" s="191" t="s">
        <v>195</v>
      </c>
      <c r="I2" s="106" t="s">
        <v>358</v>
      </c>
      <c r="J2" s="106" t="s">
        <v>202</v>
      </c>
      <c r="K2" s="107" t="s">
        <v>203</v>
      </c>
      <c r="L2" s="108" t="s">
        <v>204</v>
      </c>
      <c r="M2" s="174" t="s">
        <v>359</v>
      </c>
      <c r="N2" s="175" t="s">
        <v>360</v>
      </c>
      <c r="O2" s="176" t="s">
        <v>361</v>
      </c>
      <c r="P2" s="177" t="s">
        <v>362</v>
      </c>
      <c r="Q2" s="178" t="s">
        <v>363</v>
      </c>
      <c r="R2" s="178" t="s">
        <v>364</v>
      </c>
      <c r="S2" s="178" t="s">
        <v>365</v>
      </c>
      <c r="T2" s="178" t="s">
        <v>366</v>
      </c>
      <c r="U2" s="178" t="s">
        <v>367</v>
      </c>
      <c r="V2" s="178" t="s">
        <v>368</v>
      </c>
      <c r="W2" s="178" t="s">
        <v>369</v>
      </c>
      <c r="X2" s="179" t="s">
        <v>370</v>
      </c>
    </row>
    <row r="3" spans="1:24" ht="55.5" customHeight="1">
      <c r="A3" s="260" t="str">
        <f>+'Process Map'!O6</f>
        <v>PRENDRE UNE COMMANDE CLIENT</v>
      </c>
      <c r="B3" s="99" t="str">
        <f>'Process Map'!O9</f>
        <v>Définir le besoin du client</v>
      </c>
      <c r="C3" s="63" t="s">
        <v>250</v>
      </c>
      <c r="D3" s="63" t="s">
        <v>324</v>
      </c>
      <c r="E3" s="63" t="s">
        <v>325</v>
      </c>
      <c r="F3" s="187" t="s">
        <v>197</v>
      </c>
      <c r="G3" s="187" t="s">
        <v>198</v>
      </c>
      <c r="H3" s="187" t="str">
        <f t="shared" ref="H3:H20" si="0">IF(F3="Faible",IF(G3="Faible","Faible",IF(G3="Modérée","Faible","Modéré")),IF(F3="Modéré",IF(G3="Faible","Faible",IF(G3="Modérée","Modéré","FORT")),IF(G3="Faible","Modéré","FORT")))</f>
        <v>FORT</v>
      </c>
      <c r="I3" s="57" t="s">
        <v>326</v>
      </c>
      <c r="J3" s="58"/>
      <c r="K3" s="59" t="s">
        <v>75</v>
      </c>
      <c r="L3" s="85"/>
      <c r="M3" s="180"/>
      <c r="N3" s="202"/>
      <c r="O3" s="212" t="s">
        <v>377</v>
      </c>
      <c r="P3" s="206"/>
      <c r="Q3" s="206"/>
      <c r="R3" s="206"/>
      <c r="S3" s="206"/>
      <c r="T3" s="206"/>
      <c r="U3" s="206"/>
      <c r="V3" s="206"/>
      <c r="W3" s="206"/>
      <c r="X3" s="71"/>
    </row>
    <row r="4" spans="1:24" ht="51">
      <c r="A4" s="276"/>
      <c r="B4" s="209" t="str">
        <f>'Process Map'!O11</f>
        <v>Valider la disponibilité du VN</v>
      </c>
      <c r="C4" s="51" t="s">
        <v>97</v>
      </c>
      <c r="D4" s="51" t="s">
        <v>82</v>
      </c>
      <c r="E4" s="51" t="s">
        <v>77</v>
      </c>
      <c r="F4" s="188" t="s">
        <v>197</v>
      </c>
      <c r="G4" s="188" t="s">
        <v>198</v>
      </c>
      <c r="H4" s="188" t="str">
        <f t="shared" si="0"/>
        <v>FORT</v>
      </c>
      <c r="I4" s="51" t="s">
        <v>78</v>
      </c>
      <c r="J4" s="48" t="s">
        <v>206</v>
      </c>
      <c r="K4" s="43" t="s">
        <v>75</v>
      </c>
      <c r="L4" s="48" t="s">
        <v>214</v>
      </c>
      <c r="M4" s="181"/>
      <c r="N4" s="203"/>
      <c r="O4" s="213" t="s">
        <v>379</v>
      </c>
      <c r="P4" s="97"/>
      <c r="Q4" s="97"/>
      <c r="R4" s="97"/>
      <c r="S4" s="97"/>
      <c r="T4" s="97"/>
      <c r="U4" s="97"/>
      <c r="V4" s="97"/>
      <c r="W4" s="97"/>
      <c r="X4" s="72"/>
    </row>
    <row r="5" spans="1:24" ht="89.25">
      <c r="A5" s="276"/>
      <c r="B5" s="209" t="str">
        <f>'Process Map'!O13</f>
        <v>Contractualiser la vente (Prix, caractéristique du VN, délais, conditions, financement)</v>
      </c>
      <c r="C5" s="51" t="s">
        <v>96</v>
      </c>
      <c r="D5" s="51" t="s">
        <v>95</v>
      </c>
      <c r="E5" s="211" t="s">
        <v>455</v>
      </c>
      <c r="F5" s="188" t="s">
        <v>197</v>
      </c>
      <c r="G5" s="188" t="s">
        <v>198</v>
      </c>
      <c r="H5" s="188" t="str">
        <f t="shared" si="0"/>
        <v>FORT</v>
      </c>
      <c r="I5" s="51" t="s">
        <v>131</v>
      </c>
      <c r="J5" s="48" t="s">
        <v>215</v>
      </c>
      <c r="K5" s="43" t="s">
        <v>75</v>
      </c>
      <c r="L5" s="48" t="s">
        <v>218</v>
      </c>
      <c r="M5" s="181"/>
      <c r="N5" s="203"/>
      <c r="O5" s="213" t="s">
        <v>393</v>
      </c>
      <c r="P5" s="97"/>
      <c r="Q5" s="97"/>
      <c r="R5" s="97"/>
      <c r="S5" s="97"/>
      <c r="T5" s="97"/>
      <c r="U5" s="97"/>
      <c r="V5" s="97"/>
      <c r="W5" s="97"/>
      <c r="X5" s="72"/>
    </row>
    <row r="6" spans="1:24" ht="76.5">
      <c r="A6" s="276"/>
      <c r="B6" s="209" t="str">
        <f>'Process Map'!O15</f>
        <v>Reprendre un VO (Relation responsable VO, déclaration en préfecture)</v>
      </c>
      <c r="C6" s="51" t="s">
        <v>98</v>
      </c>
      <c r="D6" s="51" t="s">
        <v>80</v>
      </c>
      <c r="E6" s="51" t="s">
        <v>216</v>
      </c>
      <c r="F6" s="188" t="s">
        <v>197</v>
      </c>
      <c r="G6" s="188" t="s">
        <v>199</v>
      </c>
      <c r="H6" s="188" t="str">
        <f t="shared" si="0"/>
        <v>Modéré</v>
      </c>
      <c r="I6" s="51" t="s">
        <v>99</v>
      </c>
      <c r="J6" s="48" t="s">
        <v>215</v>
      </c>
      <c r="K6" s="43" t="s">
        <v>75</v>
      </c>
      <c r="L6" s="48" t="s">
        <v>217</v>
      </c>
      <c r="M6" s="181"/>
      <c r="N6" s="203"/>
      <c r="O6" s="213" t="s">
        <v>379</v>
      </c>
      <c r="P6" s="97"/>
      <c r="Q6" s="97"/>
      <c r="R6" s="97"/>
      <c r="S6" s="97"/>
      <c r="T6" s="97"/>
      <c r="U6" s="97"/>
      <c r="V6" s="97"/>
      <c r="W6" s="97"/>
      <c r="X6" s="72"/>
    </row>
    <row r="7" spans="1:24" ht="42.75" customHeight="1">
      <c r="A7" s="276"/>
      <c r="B7" s="209" t="str">
        <f>'Process Map'!O17</f>
        <v>Saisir la commande dans le S.I.</v>
      </c>
      <c r="C7" s="51" t="s">
        <v>157</v>
      </c>
      <c r="D7" s="223" t="s">
        <v>456</v>
      </c>
      <c r="E7" s="223" t="s">
        <v>457</v>
      </c>
      <c r="F7" s="188" t="s">
        <v>75</v>
      </c>
      <c r="G7" s="188" t="s">
        <v>75</v>
      </c>
      <c r="H7" s="188" t="str">
        <f t="shared" si="0"/>
        <v>Faible</v>
      </c>
      <c r="I7" s="40" t="s">
        <v>76</v>
      </c>
      <c r="J7" s="48"/>
      <c r="K7" s="43" t="s">
        <v>75</v>
      </c>
      <c r="L7" s="48"/>
      <c r="M7" s="181"/>
      <c r="N7" s="203"/>
      <c r="O7" s="213" t="s">
        <v>377</v>
      </c>
      <c r="P7" s="97"/>
      <c r="Q7" s="97"/>
      <c r="R7" s="97"/>
      <c r="S7" s="97"/>
      <c r="T7" s="97"/>
      <c r="U7" s="97"/>
      <c r="V7" s="97"/>
      <c r="W7" s="97"/>
      <c r="X7" s="72"/>
    </row>
    <row r="8" spans="1:24" ht="42.75" customHeight="1">
      <c r="A8" s="276"/>
      <c r="B8" s="103" t="str">
        <f>'Process Map'!O19</f>
        <v>Obtenir les informations nécessaires pour la carte grise</v>
      </c>
      <c r="C8" s="185" t="s">
        <v>157</v>
      </c>
      <c r="D8" s="224" t="s">
        <v>458</v>
      </c>
      <c r="E8" s="224" t="s">
        <v>459</v>
      </c>
      <c r="F8" s="189" t="s">
        <v>75</v>
      </c>
      <c r="G8" s="189" t="s">
        <v>75</v>
      </c>
      <c r="H8" s="189" t="str">
        <f t="shared" si="0"/>
        <v>Faible</v>
      </c>
      <c r="I8" s="186" t="s">
        <v>76</v>
      </c>
      <c r="J8" s="96"/>
      <c r="K8" s="90" t="s">
        <v>75</v>
      </c>
      <c r="L8" s="96"/>
      <c r="M8" s="182"/>
      <c r="N8" s="204"/>
      <c r="O8" s="214" t="s">
        <v>377</v>
      </c>
      <c r="P8" s="98"/>
      <c r="Q8" s="98"/>
      <c r="R8" s="98"/>
      <c r="S8" s="98"/>
      <c r="T8" s="98"/>
      <c r="U8" s="98"/>
      <c r="V8" s="98"/>
      <c r="W8" s="98"/>
      <c r="X8" s="73"/>
    </row>
    <row r="9" spans="1:24" ht="51">
      <c r="A9" s="280" t="str">
        <f>+'Process Map'!S6</f>
        <v>COMMANDER LES VN ET RECEPTIONNER</v>
      </c>
      <c r="B9" s="99" t="str">
        <f>'Process Map'!S9</f>
        <v xml:space="preserve">Commander les VN </v>
      </c>
      <c r="C9" s="63" t="s">
        <v>157</v>
      </c>
      <c r="D9" s="64" t="s">
        <v>219</v>
      </c>
      <c r="E9" s="64" t="s">
        <v>220</v>
      </c>
      <c r="F9" s="187" t="s">
        <v>197</v>
      </c>
      <c r="G9" s="187" t="s">
        <v>199</v>
      </c>
      <c r="H9" s="187" t="str">
        <f t="shared" si="0"/>
        <v>Modéré</v>
      </c>
      <c r="I9" s="64" t="s">
        <v>221</v>
      </c>
      <c r="J9" s="65" t="s">
        <v>206</v>
      </c>
      <c r="K9" s="59" t="s">
        <v>75</v>
      </c>
      <c r="L9" s="58" t="s">
        <v>222</v>
      </c>
      <c r="M9" s="180"/>
      <c r="N9" s="202"/>
      <c r="O9" s="212" t="s">
        <v>379</v>
      </c>
      <c r="P9" s="206"/>
      <c r="Q9" s="206"/>
      <c r="R9" s="206"/>
      <c r="S9" s="206"/>
      <c r="T9" s="206"/>
      <c r="U9" s="206"/>
      <c r="V9" s="206"/>
      <c r="W9" s="206"/>
      <c r="X9" s="71"/>
    </row>
    <row r="10" spans="1:24" ht="76.5">
      <c r="A10" s="281"/>
      <c r="B10" s="209" t="str">
        <f>'Process Map'!S11</f>
        <v>Réceptionner 
les VN</v>
      </c>
      <c r="C10" s="51" t="s">
        <v>157</v>
      </c>
      <c r="D10" s="51" t="s">
        <v>83</v>
      </c>
      <c r="E10" s="51" t="s">
        <v>84</v>
      </c>
      <c r="F10" s="188" t="s">
        <v>75</v>
      </c>
      <c r="G10" s="188" t="s">
        <v>198</v>
      </c>
      <c r="H10" s="188" t="str">
        <f t="shared" si="0"/>
        <v>Modéré</v>
      </c>
      <c r="I10" s="51" t="s">
        <v>85</v>
      </c>
      <c r="J10" s="48" t="s">
        <v>206</v>
      </c>
      <c r="K10" s="43" t="s">
        <v>75</v>
      </c>
      <c r="L10" s="48" t="s">
        <v>223</v>
      </c>
      <c r="M10" s="181"/>
      <c r="N10" s="203"/>
      <c r="O10" s="213" t="s">
        <v>379</v>
      </c>
      <c r="P10" s="97"/>
      <c r="Q10" s="97"/>
      <c r="R10" s="97"/>
      <c r="S10" s="97"/>
      <c r="T10" s="97"/>
      <c r="U10" s="97"/>
      <c r="V10" s="97"/>
      <c r="W10" s="97"/>
      <c r="X10" s="72"/>
    </row>
    <row r="11" spans="1:24" ht="25.5">
      <c r="A11" s="282"/>
      <c r="B11" s="210" t="str">
        <f>'Process Map'!S13</f>
        <v>Régler le Fournisseur</v>
      </c>
      <c r="C11" s="54" t="s">
        <v>157</v>
      </c>
      <c r="D11" s="60" t="s">
        <v>130</v>
      </c>
      <c r="E11" s="60" t="s">
        <v>110</v>
      </c>
      <c r="F11" s="189" t="s">
        <v>75</v>
      </c>
      <c r="G11" s="189" t="s">
        <v>75</v>
      </c>
      <c r="H11" s="189" t="str">
        <f t="shared" si="0"/>
        <v>Faible</v>
      </c>
      <c r="I11" s="60" t="s">
        <v>132</v>
      </c>
      <c r="J11" s="61"/>
      <c r="K11" s="44" t="s">
        <v>75</v>
      </c>
      <c r="L11" s="86"/>
      <c r="M11" s="182"/>
      <c r="N11" s="204"/>
      <c r="O11" s="214" t="s">
        <v>386</v>
      </c>
      <c r="P11" s="98"/>
      <c r="Q11" s="98"/>
      <c r="R11" s="98"/>
      <c r="S11" s="98"/>
      <c r="T11" s="98"/>
      <c r="U11" s="98"/>
      <c r="V11" s="98"/>
      <c r="W11" s="98"/>
      <c r="X11" s="73"/>
    </row>
    <row r="12" spans="1:24" ht="77.25" customHeight="1">
      <c r="A12" s="260" t="str">
        <f>+'Process Map'!W6</f>
        <v>PREPARER LES VN</v>
      </c>
      <c r="B12" s="109" t="str">
        <f>'Process Map'!W9</f>
        <v>Commander les accessoires</v>
      </c>
      <c r="C12" s="75" t="s">
        <v>157</v>
      </c>
      <c r="D12" s="225" t="s">
        <v>460</v>
      </c>
      <c r="E12" s="75" t="s">
        <v>175</v>
      </c>
      <c r="F12" s="187" t="s">
        <v>75</v>
      </c>
      <c r="G12" s="187" t="s">
        <v>198</v>
      </c>
      <c r="H12" s="187" t="str">
        <f t="shared" si="0"/>
        <v>Modéré</v>
      </c>
      <c r="I12" s="75" t="s">
        <v>115</v>
      </c>
      <c r="J12" s="85" t="s">
        <v>206</v>
      </c>
      <c r="K12" s="77" t="s">
        <v>75</v>
      </c>
      <c r="L12" s="85" t="s">
        <v>209</v>
      </c>
      <c r="M12" s="180"/>
      <c r="N12" s="202"/>
      <c r="O12" s="212" t="s">
        <v>379</v>
      </c>
      <c r="P12" s="206"/>
      <c r="Q12" s="206"/>
      <c r="R12" s="206"/>
      <c r="S12" s="206"/>
      <c r="T12" s="206"/>
      <c r="U12" s="206"/>
      <c r="V12" s="206"/>
      <c r="W12" s="206"/>
      <c r="X12" s="71"/>
    </row>
    <row r="13" spans="1:24" ht="77.25" customHeight="1">
      <c r="A13" s="276"/>
      <c r="B13" s="209" t="str">
        <f>'Process Map'!W11</f>
        <v>Commander les prestations externes (carrosserie, etc.)</v>
      </c>
      <c r="C13" s="51" t="s">
        <v>157</v>
      </c>
      <c r="D13" s="211" t="s">
        <v>461</v>
      </c>
      <c r="E13" s="51" t="s">
        <v>77</v>
      </c>
      <c r="F13" s="188" t="s">
        <v>75</v>
      </c>
      <c r="G13" s="188" t="s">
        <v>198</v>
      </c>
      <c r="H13" s="188" t="str">
        <f t="shared" si="0"/>
        <v>Modéré</v>
      </c>
      <c r="I13" s="51" t="s">
        <v>78</v>
      </c>
      <c r="J13" s="48" t="s">
        <v>206</v>
      </c>
      <c r="K13" s="43" t="s">
        <v>75</v>
      </c>
      <c r="L13" s="48" t="s">
        <v>222</v>
      </c>
      <c r="M13" s="181"/>
      <c r="N13" s="203"/>
      <c r="O13" s="213" t="s">
        <v>393</v>
      </c>
      <c r="P13" s="97"/>
      <c r="Q13" s="97"/>
      <c r="R13" s="97"/>
      <c r="S13" s="97"/>
      <c r="T13" s="97"/>
      <c r="U13" s="97"/>
      <c r="V13" s="97"/>
      <c r="W13" s="97"/>
      <c r="X13" s="72"/>
    </row>
    <row r="14" spans="1:24" ht="89.25">
      <c r="A14" s="276"/>
      <c r="B14" s="209" t="str">
        <f>'Process Map'!W13</f>
        <v>Lancer l'O.R. de préparation</v>
      </c>
      <c r="C14" s="51" t="s">
        <v>183</v>
      </c>
      <c r="D14" s="51" t="s">
        <v>224</v>
      </c>
      <c r="E14" s="51" t="s">
        <v>176</v>
      </c>
      <c r="F14" s="188" t="s">
        <v>75</v>
      </c>
      <c r="G14" s="188" t="s">
        <v>198</v>
      </c>
      <c r="H14" s="188" t="str">
        <f t="shared" si="0"/>
        <v>Modéré</v>
      </c>
      <c r="I14" s="51" t="s">
        <v>177</v>
      </c>
      <c r="J14" s="48" t="s">
        <v>206</v>
      </c>
      <c r="K14" s="43" t="s">
        <v>75</v>
      </c>
      <c r="L14" s="48" t="s">
        <v>225</v>
      </c>
      <c r="M14" s="181"/>
      <c r="N14" s="203"/>
      <c r="O14" s="213" t="s">
        <v>393</v>
      </c>
      <c r="P14" s="97"/>
      <c r="Q14" s="97"/>
      <c r="R14" s="97"/>
      <c r="S14" s="97"/>
      <c r="T14" s="97"/>
      <c r="U14" s="97"/>
      <c r="V14" s="97"/>
      <c r="W14" s="97"/>
      <c r="X14" s="72"/>
    </row>
    <row r="15" spans="1:24" ht="46.5" customHeight="1">
      <c r="A15" s="277"/>
      <c r="B15" s="210" t="str">
        <f>'Process Map'!W15</f>
        <v>Commander la carte grise</v>
      </c>
      <c r="C15" s="54" t="s">
        <v>157</v>
      </c>
      <c r="D15" s="54" t="s">
        <v>79</v>
      </c>
      <c r="E15" s="54" t="s">
        <v>77</v>
      </c>
      <c r="F15" s="190" t="s">
        <v>75</v>
      </c>
      <c r="G15" s="190" t="s">
        <v>198</v>
      </c>
      <c r="H15" s="190" t="str">
        <f t="shared" si="0"/>
        <v>Modéré</v>
      </c>
      <c r="I15" s="54" t="s">
        <v>78</v>
      </c>
      <c r="J15" s="53" t="s">
        <v>206</v>
      </c>
      <c r="K15" s="44" t="s">
        <v>75</v>
      </c>
      <c r="L15" s="53" t="s">
        <v>222</v>
      </c>
      <c r="M15" s="182"/>
      <c r="N15" s="204"/>
      <c r="O15" s="214" t="s">
        <v>393</v>
      </c>
      <c r="P15" s="98"/>
      <c r="Q15" s="98"/>
      <c r="R15" s="98"/>
      <c r="S15" s="98"/>
      <c r="T15" s="98"/>
      <c r="U15" s="98"/>
      <c r="V15" s="98"/>
      <c r="W15" s="98"/>
      <c r="X15" s="73"/>
    </row>
    <row r="16" spans="1:24" ht="46.5" customHeight="1">
      <c r="A16" s="260" t="str">
        <f>+'Process Map'!AA6</f>
        <v>LIVRER ET ENCAISSER LE CLIENT</v>
      </c>
      <c r="B16" s="99" t="str">
        <f>'Process Map'!AA9</f>
        <v>Prévenir le client de la disponibilité du VN</v>
      </c>
      <c r="C16" s="63" t="s">
        <v>157</v>
      </c>
      <c r="D16" s="63" t="s">
        <v>86</v>
      </c>
      <c r="E16" s="226" t="s">
        <v>462</v>
      </c>
      <c r="F16" s="187" t="s">
        <v>75</v>
      </c>
      <c r="G16" s="187" t="s">
        <v>198</v>
      </c>
      <c r="H16" s="187" t="str">
        <f t="shared" si="0"/>
        <v>Modéré</v>
      </c>
      <c r="I16" s="63" t="s">
        <v>88</v>
      </c>
      <c r="J16" s="58" t="s">
        <v>206</v>
      </c>
      <c r="K16" s="59" t="s">
        <v>75</v>
      </c>
      <c r="L16" s="58" t="s">
        <v>222</v>
      </c>
      <c r="M16" s="180"/>
      <c r="N16" s="202"/>
      <c r="O16" s="212" t="s">
        <v>377</v>
      </c>
      <c r="P16" s="206"/>
      <c r="Q16" s="206"/>
      <c r="R16" s="206"/>
      <c r="S16" s="206"/>
      <c r="T16" s="206"/>
      <c r="U16" s="206"/>
      <c r="V16" s="206"/>
      <c r="W16" s="206"/>
      <c r="X16" s="71"/>
    </row>
    <row r="17" spans="1:24" ht="51">
      <c r="A17" s="276"/>
      <c r="B17" s="209" t="str">
        <f>'Process Map'!AA11</f>
        <v>Emettre le Bon de Livraison (déclanche sortie stocks et facturation)</v>
      </c>
      <c r="C17" s="51" t="s">
        <v>157</v>
      </c>
      <c r="D17" s="51" t="s">
        <v>116</v>
      </c>
      <c r="E17" s="51" t="s">
        <v>117</v>
      </c>
      <c r="F17" s="188" t="s">
        <v>196</v>
      </c>
      <c r="G17" s="188" t="s">
        <v>198</v>
      </c>
      <c r="H17" s="188" t="str">
        <f t="shared" si="0"/>
        <v>FORT</v>
      </c>
      <c r="I17" s="51" t="s">
        <v>118</v>
      </c>
      <c r="J17" s="48" t="s">
        <v>206</v>
      </c>
      <c r="K17" s="43" t="s">
        <v>75</v>
      </c>
      <c r="L17" s="48" t="s">
        <v>223</v>
      </c>
      <c r="M17" s="181"/>
      <c r="N17" s="203"/>
      <c r="O17" s="213" t="s">
        <v>377</v>
      </c>
      <c r="P17" s="97"/>
      <c r="Q17" s="97"/>
      <c r="R17" s="97"/>
      <c r="S17" s="97"/>
      <c r="T17" s="97"/>
      <c r="U17" s="97"/>
      <c r="V17" s="97"/>
      <c r="W17" s="97"/>
      <c r="X17" s="72"/>
    </row>
    <row r="18" spans="1:24" ht="46.5" customHeight="1">
      <c r="A18" s="276"/>
      <c r="B18" s="209" t="str">
        <f>'Process Map'!AA13</f>
        <v>Faire signer le B.L. par le client</v>
      </c>
      <c r="C18" s="51" t="s">
        <v>157</v>
      </c>
      <c r="D18" s="51" t="s">
        <v>90</v>
      </c>
      <c r="E18" s="51" t="s">
        <v>89</v>
      </c>
      <c r="F18" s="188" t="s">
        <v>197</v>
      </c>
      <c r="G18" s="188" t="s">
        <v>198</v>
      </c>
      <c r="H18" s="188" t="str">
        <f t="shared" si="0"/>
        <v>FORT</v>
      </c>
      <c r="I18" s="51" t="s">
        <v>133</v>
      </c>
      <c r="J18" s="48" t="s">
        <v>206</v>
      </c>
      <c r="K18" s="43" t="s">
        <v>75</v>
      </c>
      <c r="L18" s="48" t="s">
        <v>223</v>
      </c>
      <c r="M18" s="181"/>
      <c r="N18" s="203"/>
      <c r="O18" s="213" t="s">
        <v>377</v>
      </c>
      <c r="P18" s="97"/>
      <c r="Q18" s="97"/>
      <c r="R18" s="97"/>
      <c r="S18" s="97"/>
      <c r="T18" s="97"/>
      <c r="U18" s="97"/>
      <c r="V18" s="97"/>
      <c r="W18" s="97"/>
      <c r="X18" s="72"/>
    </row>
    <row r="19" spans="1:24" ht="22.5">
      <c r="A19" s="276"/>
      <c r="B19" s="209" t="str">
        <f>'Process Map'!AA15</f>
        <v>Remise de la carte grise, du VN et de la facture</v>
      </c>
      <c r="C19" s="51" t="s">
        <v>157</v>
      </c>
      <c r="D19" s="40" t="s">
        <v>76</v>
      </c>
      <c r="E19" s="40" t="s">
        <v>76</v>
      </c>
      <c r="F19" s="188" t="s">
        <v>75</v>
      </c>
      <c r="G19" s="188" t="s">
        <v>75</v>
      </c>
      <c r="H19" s="188" t="str">
        <f t="shared" si="0"/>
        <v>Faible</v>
      </c>
      <c r="I19" s="40" t="s">
        <v>76</v>
      </c>
      <c r="J19" s="48"/>
      <c r="K19" s="88" t="s">
        <v>75</v>
      </c>
      <c r="L19" s="48"/>
      <c r="M19" s="181"/>
      <c r="N19" s="203"/>
      <c r="O19" s="213" t="s">
        <v>377</v>
      </c>
      <c r="P19" s="97"/>
      <c r="Q19" s="97"/>
      <c r="R19" s="97"/>
      <c r="S19" s="97"/>
      <c r="T19" s="97"/>
      <c r="U19" s="97"/>
      <c r="V19" s="97"/>
      <c r="W19" s="97"/>
      <c r="X19" s="72"/>
    </row>
    <row r="20" spans="1:24" ht="114.75">
      <c r="A20" s="277"/>
      <c r="B20" s="210" t="str">
        <f>'Process Map'!AA17</f>
        <v>Encaisser</v>
      </c>
      <c r="C20" s="54" t="s">
        <v>226</v>
      </c>
      <c r="D20" s="227" t="s">
        <v>463</v>
      </c>
      <c r="E20" s="54" t="s">
        <v>93</v>
      </c>
      <c r="F20" s="189" t="s">
        <v>75</v>
      </c>
      <c r="G20" s="189" t="s">
        <v>198</v>
      </c>
      <c r="H20" s="189" t="str">
        <f t="shared" si="0"/>
        <v>Modéré</v>
      </c>
      <c r="I20" s="54" t="s">
        <v>134</v>
      </c>
      <c r="J20" s="53" t="s">
        <v>206</v>
      </c>
      <c r="K20" s="89" t="s">
        <v>75</v>
      </c>
      <c r="L20" s="53" t="s">
        <v>227</v>
      </c>
      <c r="M20" s="182"/>
      <c r="N20" s="204"/>
      <c r="O20" s="214" t="s">
        <v>377</v>
      </c>
      <c r="P20" s="98"/>
      <c r="Q20" s="98"/>
      <c r="R20" s="98"/>
      <c r="S20" s="98"/>
      <c r="T20" s="98"/>
      <c r="U20" s="98"/>
      <c r="V20" s="98"/>
      <c r="W20" s="98"/>
      <c r="X20" s="73"/>
    </row>
    <row r="21" spans="1:24">
      <c r="N21" s="201"/>
      <c r="O21" s="215"/>
      <c r="P21" s="208"/>
      <c r="Q21" s="208"/>
      <c r="R21" s="208"/>
      <c r="S21" s="208"/>
      <c r="T21" s="208"/>
      <c r="U21" s="208"/>
      <c r="V21" s="208"/>
      <c r="W21" s="208"/>
      <c r="X21" s="183"/>
    </row>
    <row r="22" spans="1:24">
      <c r="N22" s="201"/>
      <c r="O22" s="215"/>
      <c r="P22" s="208"/>
      <c r="Q22" s="208"/>
      <c r="R22" s="208"/>
      <c r="S22" s="208"/>
      <c r="T22" s="208"/>
      <c r="U22" s="208"/>
      <c r="V22" s="208"/>
      <c r="W22" s="208"/>
      <c r="X22" s="183"/>
    </row>
    <row r="23" spans="1:24">
      <c r="N23" s="201"/>
      <c r="O23" s="215"/>
      <c r="P23" s="208"/>
      <c r="Q23" s="208"/>
      <c r="R23" s="208"/>
      <c r="S23" s="208"/>
      <c r="T23" s="208"/>
      <c r="U23" s="208"/>
      <c r="V23" s="208"/>
      <c r="W23" s="208"/>
      <c r="X23" s="183"/>
    </row>
    <row r="24" spans="1:24" ht="39.75" customHeight="1">
      <c r="N24" s="201"/>
      <c r="O24" s="215"/>
      <c r="P24" s="208"/>
      <c r="Q24" s="208"/>
      <c r="R24" s="208"/>
      <c r="S24" s="208"/>
      <c r="T24" s="208"/>
      <c r="U24" s="208"/>
      <c r="V24" s="208"/>
      <c r="W24" s="208"/>
      <c r="X24" s="183"/>
    </row>
    <row r="25" spans="1:24" ht="42.75" customHeight="1">
      <c r="N25" s="201"/>
      <c r="O25" s="215"/>
      <c r="P25" s="208"/>
      <c r="Q25" s="208"/>
      <c r="R25" s="208"/>
      <c r="S25" s="208"/>
      <c r="T25" s="208"/>
      <c r="U25" s="208"/>
      <c r="V25" s="208"/>
      <c r="W25" s="208"/>
      <c r="X25" s="183"/>
    </row>
    <row r="26" spans="1:24" ht="42.75" customHeight="1">
      <c r="N26" s="201"/>
      <c r="O26" s="215"/>
      <c r="P26" s="208"/>
      <c r="Q26" s="208"/>
      <c r="R26" s="208"/>
      <c r="S26" s="208"/>
      <c r="T26" s="208"/>
      <c r="U26" s="208"/>
      <c r="V26" s="208"/>
      <c r="W26" s="208"/>
      <c r="X26" s="183"/>
    </row>
    <row r="27" spans="1:24" ht="42.75" customHeight="1">
      <c r="N27" s="201"/>
      <c r="O27" s="215"/>
      <c r="P27" s="208"/>
      <c r="Q27" s="208"/>
      <c r="R27" s="208"/>
      <c r="S27" s="208"/>
      <c r="T27" s="208"/>
      <c r="U27" s="208"/>
      <c r="V27" s="208"/>
      <c r="W27" s="208"/>
      <c r="X27" s="183"/>
    </row>
    <row r="28" spans="1:24">
      <c r="N28" s="201"/>
      <c r="O28" s="215"/>
      <c r="P28" s="208"/>
      <c r="Q28" s="208"/>
      <c r="R28" s="208"/>
      <c r="S28" s="208"/>
      <c r="T28" s="208"/>
      <c r="U28" s="208"/>
      <c r="V28" s="208"/>
      <c r="W28" s="208"/>
      <c r="X28" s="183"/>
    </row>
    <row r="29" spans="1:24">
      <c r="N29" s="201"/>
      <c r="O29" s="215"/>
      <c r="P29" s="208"/>
      <c r="Q29" s="208"/>
      <c r="R29" s="208"/>
      <c r="S29" s="208"/>
      <c r="T29" s="208"/>
      <c r="U29" s="208"/>
      <c r="V29" s="208"/>
      <c r="W29" s="208"/>
      <c r="X29" s="183"/>
    </row>
    <row r="30" spans="1:24" ht="42.75" customHeight="1">
      <c r="N30" s="201"/>
      <c r="O30" s="215"/>
      <c r="P30" s="208"/>
      <c r="Q30" s="208"/>
      <c r="R30" s="208"/>
      <c r="S30" s="208"/>
      <c r="T30" s="208"/>
      <c r="U30" s="208"/>
      <c r="V30" s="208"/>
      <c r="W30" s="208"/>
      <c r="X30" s="183"/>
    </row>
    <row r="31" spans="1:24" ht="42.75" customHeight="1">
      <c r="N31" s="201"/>
      <c r="O31" s="215"/>
      <c r="P31" s="208"/>
      <c r="Q31" s="208"/>
      <c r="R31" s="208"/>
      <c r="S31" s="208"/>
      <c r="T31" s="208"/>
      <c r="U31" s="208"/>
      <c r="V31" s="208"/>
      <c r="W31" s="208"/>
      <c r="X31" s="183"/>
    </row>
    <row r="32" spans="1:24">
      <c r="N32" s="201"/>
      <c r="O32" s="215"/>
      <c r="P32" s="208"/>
      <c r="Q32" s="208"/>
      <c r="R32" s="208"/>
      <c r="S32" s="208"/>
      <c r="T32" s="208"/>
      <c r="U32" s="208"/>
      <c r="V32" s="208"/>
      <c r="W32" s="208"/>
      <c r="X32" s="183"/>
    </row>
    <row r="33" spans="14:24">
      <c r="N33" s="201"/>
      <c r="O33" s="215"/>
      <c r="P33" s="208"/>
      <c r="Q33" s="208"/>
      <c r="R33" s="208"/>
      <c r="S33" s="208"/>
      <c r="T33" s="208"/>
      <c r="U33" s="208"/>
      <c r="V33" s="208"/>
      <c r="W33" s="208"/>
      <c r="X33" s="183"/>
    </row>
    <row r="34" spans="14:24">
      <c r="N34" s="201"/>
      <c r="O34" s="215"/>
      <c r="P34" s="208"/>
      <c r="Q34" s="208"/>
      <c r="R34" s="208"/>
      <c r="S34" s="208"/>
      <c r="T34" s="208"/>
      <c r="U34" s="208"/>
      <c r="V34" s="208"/>
      <c r="W34" s="208"/>
      <c r="X34" s="183"/>
    </row>
    <row r="35" spans="14:24">
      <c r="N35" s="201"/>
      <c r="O35" s="215"/>
      <c r="P35" s="208"/>
      <c r="Q35" s="208"/>
      <c r="R35" s="208"/>
      <c r="S35" s="208"/>
      <c r="T35" s="208"/>
      <c r="U35" s="208"/>
      <c r="V35" s="208"/>
      <c r="W35" s="208"/>
      <c r="X35" s="183"/>
    </row>
    <row r="36" spans="14:24">
      <c r="N36" s="201"/>
      <c r="O36" s="215"/>
      <c r="P36" s="208"/>
      <c r="Q36" s="208"/>
      <c r="R36" s="208"/>
      <c r="S36" s="208"/>
      <c r="T36" s="208"/>
      <c r="U36" s="208"/>
      <c r="V36" s="208"/>
      <c r="W36" s="208"/>
      <c r="X36" s="183"/>
    </row>
    <row r="37" spans="14:24">
      <c r="N37" s="201"/>
      <c r="O37" s="215"/>
      <c r="P37" s="208"/>
      <c r="Q37" s="208"/>
      <c r="R37" s="208"/>
      <c r="S37" s="208"/>
      <c r="T37" s="208"/>
      <c r="U37" s="208"/>
      <c r="V37" s="208"/>
      <c r="W37" s="208"/>
      <c r="X37" s="183"/>
    </row>
    <row r="38" spans="14:24">
      <c r="N38" s="201"/>
      <c r="O38" s="215"/>
      <c r="P38" s="208"/>
      <c r="Q38" s="208"/>
      <c r="R38" s="208"/>
      <c r="S38" s="208"/>
      <c r="T38" s="208"/>
      <c r="U38" s="208"/>
      <c r="V38" s="208"/>
      <c r="W38" s="208"/>
      <c r="X38" s="183"/>
    </row>
    <row r="39" spans="14:24">
      <c r="N39" s="201"/>
      <c r="O39" s="215"/>
      <c r="P39" s="208"/>
      <c r="Q39" s="208"/>
      <c r="R39" s="208"/>
      <c r="S39" s="208"/>
      <c r="T39" s="208"/>
      <c r="U39" s="208"/>
      <c r="V39" s="208"/>
      <c r="W39" s="208"/>
      <c r="X39" s="183"/>
    </row>
    <row r="40" spans="14:24">
      <c r="N40" s="201"/>
      <c r="O40" s="215"/>
      <c r="P40" s="208"/>
      <c r="Q40" s="208"/>
      <c r="R40" s="208"/>
      <c r="S40" s="208"/>
      <c r="T40" s="208"/>
      <c r="U40" s="208"/>
      <c r="V40" s="208"/>
      <c r="W40" s="208"/>
      <c r="X40" s="183"/>
    </row>
    <row r="41" spans="14:24">
      <c r="N41" s="201"/>
      <c r="O41" s="215"/>
      <c r="P41" s="208"/>
      <c r="Q41" s="208"/>
      <c r="R41" s="208"/>
      <c r="S41" s="208"/>
      <c r="T41" s="208"/>
      <c r="U41" s="208"/>
      <c r="V41" s="208"/>
      <c r="W41" s="208"/>
      <c r="X41" s="183"/>
    </row>
    <row r="42" spans="14:24">
      <c r="N42" s="201"/>
      <c r="O42" s="215"/>
      <c r="P42" s="208"/>
      <c r="Q42" s="208"/>
      <c r="R42" s="208"/>
      <c r="S42" s="208"/>
      <c r="T42" s="208"/>
      <c r="U42" s="208"/>
      <c r="V42" s="208"/>
      <c r="W42" s="208"/>
      <c r="X42" s="183"/>
    </row>
    <row r="43" spans="14:24">
      <c r="N43" s="201"/>
      <c r="O43" s="215"/>
      <c r="P43" s="208"/>
      <c r="Q43" s="208"/>
      <c r="R43" s="208"/>
      <c r="S43" s="208"/>
      <c r="T43" s="208"/>
      <c r="U43" s="208"/>
      <c r="V43" s="208"/>
      <c r="W43" s="208"/>
      <c r="X43" s="183"/>
    </row>
    <row r="44" spans="14:24">
      <c r="N44" s="201"/>
      <c r="O44" s="215"/>
      <c r="P44" s="208"/>
      <c r="Q44" s="208"/>
      <c r="R44" s="208"/>
      <c r="S44" s="208"/>
      <c r="T44" s="208"/>
      <c r="U44" s="208"/>
      <c r="V44" s="208"/>
      <c r="W44" s="208"/>
      <c r="X44" s="183"/>
    </row>
    <row r="45" spans="14:24">
      <c r="N45" s="201"/>
      <c r="O45" s="215"/>
      <c r="P45" s="208"/>
      <c r="Q45" s="208"/>
      <c r="R45" s="208"/>
      <c r="S45" s="208"/>
      <c r="T45" s="208"/>
      <c r="U45" s="208"/>
      <c r="V45" s="208"/>
      <c r="W45" s="208"/>
      <c r="X45" s="183"/>
    </row>
    <row r="46" spans="14:24">
      <c r="N46" s="201"/>
      <c r="O46" s="215"/>
      <c r="P46" s="208"/>
      <c r="Q46" s="208"/>
      <c r="R46" s="208"/>
      <c r="S46" s="208"/>
      <c r="T46" s="208"/>
      <c r="U46" s="208"/>
      <c r="V46" s="208"/>
      <c r="W46" s="208"/>
      <c r="X46" s="183"/>
    </row>
    <row r="47" spans="14:24">
      <c r="N47" s="201"/>
      <c r="O47" s="215"/>
      <c r="P47" s="208"/>
      <c r="Q47" s="208"/>
      <c r="R47" s="208"/>
      <c r="S47" s="208"/>
      <c r="T47" s="208"/>
      <c r="U47" s="208"/>
      <c r="V47" s="208"/>
      <c r="W47" s="208"/>
      <c r="X47" s="183"/>
    </row>
    <row r="48" spans="14:24">
      <c r="N48" s="201"/>
      <c r="O48" s="215"/>
      <c r="P48" s="208"/>
      <c r="Q48" s="208"/>
      <c r="R48" s="208"/>
      <c r="S48" s="208"/>
      <c r="T48" s="208"/>
      <c r="U48" s="208"/>
      <c r="V48" s="208"/>
      <c r="W48" s="208"/>
      <c r="X48" s="183"/>
    </row>
    <row r="49" spans="14:24">
      <c r="N49" s="201"/>
      <c r="O49" s="215"/>
      <c r="P49" s="208"/>
      <c r="Q49" s="208"/>
      <c r="R49" s="208"/>
      <c r="S49" s="208"/>
      <c r="T49" s="208"/>
      <c r="U49" s="208"/>
      <c r="V49" s="208"/>
      <c r="W49" s="208"/>
      <c r="X49" s="183"/>
    </row>
    <row r="50" spans="14:24">
      <c r="N50" s="201"/>
      <c r="O50" s="215"/>
      <c r="P50" s="208"/>
      <c r="Q50" s="208"/>
      <c r="R50" s="208"/>
      <c r="S50" s="208"/>
      <c r="T50" s="208"/>
      <c r="U50" s="208"/>
      <c r="V50" s="208"/>
      <c r="W50" s="208"/>
      <c r="X50" s="183"/>
    </row>
    <row r="51" spans="14:24">
      <c r="N51" s="201"/>
      <c r="O51" s="215"/>
      <c r="P51" s="208"/>
      <c r="Q51" s="208"/>
      <c r="R51" s="208"/>
      <c r="S51" s="208"/>
      <c r="T51" s="208"/>
      <c r="U51" s="208"/>
      <c r="V51" s="208"/>
      <c r="W51" s="208"/>
      <c r="X51" s="183"/>
    </row>
    <row r="52" spans="14:24">
      <c r="N52" s="201"/>
      <c r="O52" s="215"/>
      <c r="P52" s="208"/>
      <c r="Q52" s="208"/>
      <c r="R52" s="208"/>
      <c r="S52" s="208"/>
      <c r="T52" s="208"/>
      <c r="U52" s="208"/>
      <c r="V52" s="208"/>
      <c r="W52" s="208"/>
      <c r="X52" s="183"/>
    </row>
    <row r="53" spans="14:24">
      <c r="N53" s="201"/>
      <c r="O53" s="215"/>
      <c r="P53" s="208"/>
      <c r="Q53" s="208"/>
      <c r="R53" s="208"/>
      <c r="S53" s="208"/>
      <c r="T53" s="208"/>
      <c r="U53" s="208"/>
      <c r="V53" s="208"/>
      <c r="W53" s="208"/>
      <c r="X53" s="183"/>
    </row>
    <row r="54" spans="14:24">
      <c r="N54" s="201"/>
      <c r="O54" s="215"/>
      <c r="P54" s="208"/>
      <c r="Q54" s="208"/>
      <c r="R54" s="208"/>
      <c r="S54" s="208"/>
      <c r="T54" s="208"/>
      <c r="U54" s="208"/>
      <c r="V54" s="208"/>
      <c r="W54" s="208"/>
      <c r="X54" s="183"/>
    </row>
    <row r="55" spans="14:24">
      <c r="N55" s="201"/>
      <c r="O55" s="215"/>
      <c r="P55" s="208"/>
      <c r="Q55" s="208"/>
      <c r="R55" s="208"/>
      <c r="S55" s="208"/>
      <c r="T55" s="208"/>
      <c r="U55" s="208"/>
      <c r="V55" s="208"/>
      <c r="W55" s="208"/>
      <c r="X55" s="183"/>
    </row>
    <row r="56" spans="14:24">
      <c r="N56" s="201"/>
      <c r="O56" s="215"/>
      <c r="P56" s="208"/>
      <c r="Q56" s="208"/>
      <c r="R56" s="208"/>
      <c r="S56" s="208"/>
      <c r="T56" s="208"/>
      <c r="U56" s="208"/>
      <c r="V56" s="208"/>
      <c r="W56" s="208"/>
      <c r="X56" s="183"/>
    </row>
    <row r="57" spans="14:24">
      <c r="N57" s="201"/>
      <c r="O57" s="215"/>
      <c r="P57" s="208"/>
      <c r="Q57" s="208"/>
      <c r="R57" s="208"/>
      <c r="S57" s="208"/>
      <c r="T57" s="208"/>
      <c r="U57" s="208"/>
      <c r="V57" s="208"/>
      <c r="W57" s="208"/>
      <c r="X57" s="183"/>
    </row>
    <row r="58" spans="14:24">
      <c r="N58" s="201"/>
      <c r="O58" s="215"/>
      <c r="P58" s="208"/>
      <c r="Q58" s="208"/>
      <c r="R58" s="208"/>
      <c r="S58" s="208"/>
      <c r="T58" s="208"/>
      <c r="U58" s="208"/>
      <c r="V58" s="208"/>
      <c r="W58" s="208"/>
      <c r="X58" s="183"/>
    </row>
    <row r="59" spans="14:24">
      <c r="N59" s="201"/>
      <c r="O59" s="215"/>
      <c r="P59" s="208"/>
      <c r="Q59" s="208"/>
      <c r="R59" s="208"/>
      <c r="S59" s="208"/>
      <c r="T59" s="208"/>
      <c r="U59" s="208"/>
      <c r="V59" s="208"/>
      <c r="W59" s="208"/>
      <c r="X59" s="183"/>
    </row>
    <row r="60" spans="14:24">
      <c r="N60" s="201"/>
      <c r="O60" s="215"/>
      <c r="P60" s="208"/>
      <c r="Q60" s="208"/>
      <c r="R60" s="208"/>
      <c r="S60" s="208"/>
      <c r="T60" s="208"/>
      <c r="U60" s="208"/>
      <c r="V60" s="208"/>
      <c r="W60" s="208"/>
      <c r="X60" s="183"/>
    </row>
    <row r="61" spans="14:24">
      <c r="N61" s="201"/>
      <c r="O61" s="215"/>
      <c r="P61" s="208"/>
      <c r="Q61" s="208"/>
      <c r="R61" s="208"/>
      <c r="S61" s="208"/>
      <c r="T61" s="208"/>
      <c r="U61" s="208"/>
      <c r="V61" s="208"/>
      <c r="W61" s="208"/>
      <c r="X61" s="183"/>
    </row>
    <row r="62" spans="14:24">
      <c r="N62" s="201"/>
      <c r="O62" s="215"/>
      <c r="P62" s="208"/>
      <c r="Q62" s="208"/>
      <c r="R62" s="208"/>
      <c r="S62" s="208"/>
      <c r="T62" s="208"/>
      <c r="U62" s="208"/>
      <c r="V62" s="208"/>
      <c r="W62" s="208"/>
      <c r="X62" s="183"/>
    </row>
    <row r="63" spans="14:24">
      <c r="N63" s="201"/>
      <c r="O63" s="215"/>
      <c r="P63" s="208"/>
      <c r="Q63" s="208"/>
      <c r="R63" s="208"/>
      <c r="S63" s="208"/>
      <c r="T63" s="208"/>
      <c r="U63" s="208"/>
      <c r="V63" s="208"/>
      <c r="W63" s="208"/>
      <c r="X63" s="183"/>
    </row>
    <row r="64" spans="14:24">
      <c r="N64" s="201"/>
      <c r="O64" s="215"/>
      <c r="P64" s="208"/>
      <c r="Q64" s="208"/>
      <c r="R64" s="208"/>
      <c r="S64" s="208"/>
      <c r="T64" s="208"/>
      <c r="U64" s="208"/>
      <c r="V64" s="208"/>
      <c r="W64" s="208"/>
      <c r="X64" s="183"/>
    </row>
    <row r="65" spans="14:24">
      <c r="N65" s="201"/>
      <c r="O65" s="215"/>
      <c r="P65" s="208"/>
      <c r="Q65" s="208"/>
      <c r="R65" s="208"/>
      <c r="S65" s="208"/>
      <c r="T65" s="208"/>
      <c r="U65" s="208"/>
      <c r="V65" s="208"/>
      <c r="W65" s="208"/>
      <c r="X65" s="183"/>
    </row>
    <row r="66" spans="14:24">
      <c r="N66" s="201"/>
      <c r="O66" s="215"/>
      <c r="P66" s="208"/>
      <c r="Q66" s="208"/>
      <c r="R66" s="208"/>
      <c r="S66" s="208"/>
      <c r="T66" s="208"/>
      <c r="U66" s="208"/>
      <c r="V66" s="208"/>
      <c r="W66" s="208"/>
      <c r="X66" s="183"/>
    </row>
    <row r="67" spans="14:24">
      <c r="N67" s="201"/>
      <c r="O67" s="215"/>
      <c r="P67" s="208"/>
      <c r="Q67" s="208"/>
      <c r="R67" s="208"/>
      <c r="S67" s="208"/>
      <c r="T67" s="208"/>
      <c r="U67" s="208"/>
      <c r="V67" s="208"/>
      <c r="W67" s="208"/>
      <c r="X67" s="183"/>
    </row>
    <row r="68" spans="14:24">
      <c r="N68" s="201"/>
      <c r="O68" s="215"/>
      <c r="P68" s="208"/>
      <c r="Q68" s="208"/>
      <c r="R68" s="208"/>
      <c r="S68" s="208"/>
      <c r="T68" s="208"/>
      <c r="U68" s="208"/>
      <c r="V68" s="208"/>
      <c r="W68" s="208"/>
      <c r="X68" s="183"/>
    </row>
    <row r="69" spans="14:24">
      <c r="N69" s="201"/>
      <c r="O69" s="215"/>
      <c r="P69" s="208"/>
      <c r="Q69" s="208"/>
      <c r="R69" s="208"/>
      <c r="S69" s="208"/>
      <c r="T69" s="208"/>
      <c r="U69" s="208"/>
      <c r="V69" s="208"/>
      <c r="W69" s="208"/>
      <c r="X69" s="183"/>
    </row>
    <row r="70" spans="14:24">
      <c r="N70" s="201"/>
      <c r="O70" s="215"/>
      <c r="P70" s="208"/>
      <c r="Q70" s="208"/>
      <c r="R70" s="208"/>
      <c r="S70" s="208"/>
      <c r="T70" s="208"/>
      <c r="U70" s="208"/>
      <c r="V70" s="208"/>
      <c r="W70" s="208"/>
      <c r="X70" s="183"/>
    </row>
    <row r="71" spans="14:24">
      <c r="N71" s="201"/>
      <c r="O71" s="215"/>
      <c r="P71" s="208"/>
      <c r="Q71" s="208"/>
      <c r="R71" s="208"/>
      <c r="S71" s="208"/>
      <c r="T71" s="208"/>
      <c r="U71" s="208"/>
      <c r="V71" s="208"/>
      <c r="W71" s="208"/>
      <c r="X71" s="183"/>
    </row>
    <row r="72" spans="14:24">
      <c r="N72" s="201"/>
      <c r="O72" s="215"/>
      <c r="P72" s="208"/>
      <c r="Q72" s="208"/>
      <c r="R72" s="208"/>
      <c r="S72" s="208"/>
      <c r="T72" s="208"/>
      <c r="U72" s="208"/>
      <c r="V72" s="208"/>
      <c r="W72" s="208"/>
      <c r="X72" s="183"/>
    </row>
    <row r="73" spans="14:24">
      <c r="N73" s="201"/>
      <c r="O73" s="215"/>
      <c r="P73" s="208"/>
      <c r="Q73" s="208"/>
      <c r="R73" s="208"/>
      <c r="S73" s="208"/>
      <c r="T73" s="208"/>
      <c r="U73" s="208"/>
      <c r="V73" s="208"/>
      <c r="W73" s="208"/>
      <c r="X73" s="183"/>
    </row>
    <row r="74" spans="14:24">
      <c r="N74" s="201"/>
      <c r="O74" s="216"/>
      <c r="P74" s="208"/>
      <c r="Q74" s="208"/>
      <c r="R74" s="208"/>
      <c r="S74" s="208"/>
      <c r="T74" s="208"/>
      <c r="U74" s="208"/>
      <c r="V74" s="208"/>
      <c r="W74" s="208"/>
      <c r="X74" s="183"/>
    </row>
    <row r="75" spans="14:24">
      <c r="N75" s="201"/>
      <c r="O75" s="216"/>
      <c r="P75" s="208"/>
      <c r="Q75" s="208"/>
      <c r="R75" s="208"/>
      <c r="S75" s="208"/>
      <c r="T75" s="208"/>
      <c r="U75" s="208"/>
      <c r="V75" s="208"/>
      <c r="W75" s="208"/>
      <c r="X75" s="183"/>
    </row>
    <row r="76" spans="14:24">
      <c r="N76" s="201"/>
      <c r="O76" s="216"/>
      <c r="P76" s="208"/>
      <c r="Q76" s="208"/>
      <c r="R76" s="208"/>
      <c r="S76" s="208"/>
      <c r="T76" s="208"/>
      <c r="U76" s="208"/>
      <c r="V76" s="208"/>
      <c r="W76" s="208"/>
      <c r="X76" s="183"/>
    </row>
    <row r="77" spans="14:24">
      <c r="N77" s="201"/>
      <c r="O77" s="216"/>
      <c r="P77" s="208"/>
      <c r="Q77" s="208"/>
      <c r="R77" s="208"/>
      <c r="S77" s="208"/>
      <c r="T77" s="208"/>
      <c r="U77" s="208"/>
      <c r="V77" s="208"/>
      <c r="W77" s="208"/>
      <c r="X77" s="183"/>
    </row>
    <row r="78" spans="14:24">
      <c r="N78" s="201"/>
      <c r="O78" s="216"/>
      <c r="P78" s="208"/>
      <c r="Q78" s="208"/>
      <c r="R78" s="208"/>
      <c r="S78" s="208"/>
      <c r="T78" s="208"/>
      <c r="U78" s="208"/>
      <c r="V78" s="208"/>
      <c r="W78" s="208"/>
      <c r="X78" s="183"/>
    </row>
    <row r="79" spans="14:24">
      <c r="N79" s="201"/>
      <c r="O79" s="216"/>
      <c r="P79" s="208"/>
      <c r="Q79" s="208"/>
      <c r="R79" s="208"/>
      <c r="S79" s="208"/>
      <c r="T79" s="208"/>
      <c r="U79" s="208"/>
      <c r="V79" s="208"/>
      <c r="W79" s="208"/>
      <c r="X79" s="183"/>
    </row>
    <row r="80" spans="14:24">
      <c r="N80" s="201"/>
      <c r="O80" s="216"/>
      <c r="P80" s="208"/>
      <c r="Q80" s="208"/>
      <c r="R80" s="208"/>
      <c r="S80" s="208"/>
      <c r="T80" s="208"/>
      <c r="U80" s="208"/>
      <c r="V80" s="208"/>
      <c r="W80" s="208"/>
      <c r="X80" s="183"/>
    </row>
    <row r="81" spans="14:24">
      <c r="N81" s="201"/>
      <c r="O81" s="216"/>
      <c r="P81" s="208"/>
      <c r="Q81" s="208"/>
      <c r="R81" s="208"/>
      <c r="S81" s="208"/>
      <c r="T81" s="208"/>
      <c r="U81" s="208"/>
      <c r="V81" s="208"/>
      <c r="W81" s="208"/>
      <c r="X81" s="183"/>
    </row>
  </sheetData>
  <mergeCells count="10">
    <mergeCell ref="I1:K1"/>
    <mergeCell ref="L1:N1"/>
    <mergeCell ref="O1:X1"/>
    <mergeCell ref="A16:A20"/>
    <mergeCell ref="C2:D2"/>
    <mergeCell ref="A3:A8"/>
    <mergeCell ref="A12:A15"/>
    <mergeCell ref="A9:A11"/>
    <mergeCell ref="A1:B1"/>
    <mergeCell ref="C1:H1"/>
  </mergeCells>
  <phoneticPr fontId="0" type="noConversion"/>
  <conditionalFormatting sqref="K3:K20 H3:H20 F3:F20">
    <cfRule type="cellIs" dxfId="107" priority="13" stopIfTrue="1" operator="equal">
      <formula>"FORT"</formula>
    </cfRule>
    <cfRule type="cellIs" dxfId="106" priority="14" stopIfTrue="1" operator="equal">
      <formula>"Modéré"</formula>
    </cfRule>
    <cfRule type="cellIs" dxfId="105" priority="15" stopIfTrue="1" operator="equal">
      <formula>"Faible"</formula>
    </cfRule>
  </conditionalFormatting>
  <conditionalFormatting sqref="G3:G20">
    <cfRule type="cellIs" dxfId="104" priority="16" stopIfTrue="1" operator="equal">
      <formula>"ELEVEE"</formula>
    </cfRule>
    <cfRule type="cellIs" dxfId="103" priority="17" stopIfTrue="1" operator="equal">
      <formula>"Modérée"</formula>
    </cfRule>
    <cfRule type="cellIs" dxfId="102" priority="18" stopIfTrue="1" operator="equal">
      <formula>"Faible"</formula>
    </cfRule>
  </conditionalFormatting>
  <conditionalFormatting sqref="K2">
    <cfRule type="cellIs" dxfId="101" priority="19" stopIfTrue="1" operator="equal">
      <formula>"Faible"</formula>
    </cfRule>
    <cfRule type="cellIs" dxfId="100" priority="20" stopIfTrue="1" operator="equal">
      <formula>"FORT"</formula>
    </cfRule>
    <cfRule type="cellIs" dxfId="99" priority="21" stopIfTrue="1" operator="equal">
      <formula>"Modéré"</formula>
    </cfRule>
  </conditionalFormatting>
  <conditionalFormatting sqref="F2 H2">
    <cfRule type="cellIs" dxfId="98" priority="22" stopIfTrue="1" operator="equal">
      <formula>"FORT"</formula>
    </cfRule>
    <cfRule type="cellIs" dxfId="97" priority="23" stopIfTrue="1" operator="equal">
      <formula>"Faible"</formula>
    </cfRule>
    <cfRule type="cellIs" dxfId="96" priority="24" stopIfTrue="1" operator="equal">
      <formula>"Modéré"</formula>
    </cfRule>
  </conditionalFormatting>
  <conditionalFormatting sqref="G2">
    <cfRule type="cellIs" dxfId="95" priority="25" stopIfTrue="1" operator="equal">
      <formula>"ELEVEE"</formula>
    </cfRule>
    <cfRule type="cellIs" dxfId="94" priority="26" stopIfTrue="1" operator="equal">
      <formula>"Faible"</formula>
    </cfRule>
    <cfRule type="cellIs" dxfId="93" priority="27" stopIfTrue="1" operator="equal">
      <formula>"Modérée"</formula>
    </cfRule>
  </conditionalFormatting>
  <conditionalFormatting sqref="K1:K2">
    <cfRule type="cellIs" dxfId="92" priority="10" stopIfTrue="1" operator="equal">
      <formula>"Faible"</formula>
    </cfRule>
    <cfRule type="cellIs" dxfId="91" priority="11" stopIfTrue="1" operator="equal">
      <formula>"FORT"</formula>
    </cfRule>
    <cfRule type="cellIs" dxfId="90" priority="12" stopIfTrue="1" operator="equal">
      <formula>"Modéré"</formula>
    </cfRule>
  </conditionalFormatting>
  <conditionalFormatting sqref="F2 H2">
    <cfRule type="cellIs" dxfId="89" priority="7" stopIfTrue="1" operator="equal">
      <formula>"FORT"</formula>
    </cfRule>
    <cfRule type="cellIs" dxfId="88" priority="8" stopIfTrue="1" operator="equal">
      <formula>"Faible"</formula>
    </cfRule>
    <cfRule type="cellIs" dxfId="87" priority="9" stopIfTrue="1" operator="equal">
      <formula>"Modéré"</formula>
    </cfRule>
  </conditionalFormatting>
  <conditionalFormatting sqref="G2">
    <cfRule type="cellIs" dxfId="86" priority="4" stopIfTrue="1" operator="equal">
      <formula>"ELEVEE"</formula>
    </cfRule>
    <cfRule type="cellIs" dxfId="85" priority="5" stopIfTrue="1" operator="equal">
      <formula>"Faible"</formula>
    </cfRule>
    <cfRule type="cellIs" dxfId="84" priority="6" stopIfTrue="1" operator="equal">
      <formula>"Modérée"</formula>
    </cfRule>
  </conditionalFormatting>
  <conditionalFormatting sqref="P3:X81">
    <cfRule type="cellIs" dxfId="83" priority="1" stopIfTrue="1" operator="between">
      <formula>2.5</formula>
      <formula>3</formula>
    </cfRule>
    <cfRule type="cellIs" dxfId="82" priority="2" stopIfTrue="1" operator="between">
      <formula>1.5</formula>
      <formula>2.49</formula>
    </cfRule>
    <cfRule type="cellIs" dxfId="81" priority="3" stopIfTrue="1" operator="between">
      <formula>0.1</formula>
      <formula>1.49</formula>
    </cfRule>
  </conditionalFormatting>
  <dataValidations count="1">
    <dataValidation type="list" allowBlank="1" showInputMessage="1" showErrorMessage="1" sqref="O3:O20">
      <formula1>CYCLES</formula1>
    </dataValidation>
  </dataValidations>
  <pageMargins left="0.49" right="0.21" top="0.3" bottom="0.28000000000000003" header="0.16" footer="0.17"/>
  <pageSetup paperSize="8" scale="67" fitToWidth="2" orientation="landscape" r:id="rId1"/>
  <headerFooter alignWithMargins="0">
    <oddHeader>&amp;A</oddHeader>
    <oddFooter>&amp;CTableau des process V2.xls</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sheetPr codeName="Feuil6">
    <pageSetUpPr fitToPage="1"/>
  </sheetPr>
  <dimension ref="A1:X81"/>
  <sheetViews>
    <sheetView workbookViewId="0">
      <pane xSplit="4" ySplit="2" topLeftCell="L8" activePane="bottomRight" state="frozen"/>
      <selection pane="topRight" activeCell="E1" sqref="E1"/>
      <selection pane="bottomLeft" activeCell="A3" sqref="A3"/>
      <selection pane="bottomRight" activeCell="O11" sqref="O11"/>
    </sheetView>
  </sheetViews>
  <sheetFormatPr baseColWidth="10" defaultRowHeight="12.75"/>
  <cols>
    <col min="1" max="1" width="12.7109375" style="47" customWidth="1"/>
    <col min="2" max="2" width="18.28515625" style="39" customWidth="1"/>
    <col min="3" max="3" width="19.7109375" style="56" customWidth="1"/>
    <col min="4" max="4" width="28.7109375" style="56" customWidth="1"/>
    <col min="5" max="5" width="29.42578125" style="56" customWidth="1"/>
    <col min="6" max="8" width="8.28515625" style="56" customWidth="1"/>
    <col min="9" max="9" width="42" style="56" customWidth="1"/>
    <col min="10" max="10" width="18.28515625" style="56" customWidth="1"/>
    <col min="11" max="11" width="11.28515625" style="82" customWidth="1"/>
    <col min="12" max="12" width="30" style="39" customWidth="1"/>
    <col min="13" max="14" width="6.7109375" style="39" customWidth="1"/>
    <col min="15" max="15" width="9.7109375" style="39" customWidth="1"/>
    <col min="16" max="24" width="6.7109375" style="39" customWidth="1"/>
    <col min="25" max="16384" width="11.42578125" style="39"/>
  </cols>
  <sheetData>
    <row r="1" spans="1:24" ht="13.5" thickBot="1">
      <c r="A1" s="271" t="s">
        <v>371</v>
      </c>
      <c r="B1" s="271"/>
      <c r="C1" s="272" t="s">
        <v>354</v>
      </c>
      <c r="D1" s="272"/>
      <c r="E1" s="272"/>
      <c r="F1" s="272"/>
      <c r="G1" s="272"/>
      <c r="H1" s="272"/>
      <c r="I1" s="274" t="s">
        <v>355</v>
      </c>
      <c r="J1" s="274"/>
      <c r="K1" s="274"/>
      <c r="L1" s="275" t="s">
        <v>356</v>
      </c>
      <c r="M1" s="275"/>
      <c r="N1" s="275"/>
      <c r="O1" s="256" t="s">
        <v>357</v>
      </c>
      <c r="P1" s="256"/>
      <c r="Q1" s="256"/>
      <c r="R1" s="256"/>
      <c r="S1" s="256"/>
      <c r="T1" s="256"/>
      <c r="U1" s="256"/>
      <c r="V1" s="256"/>
      <c r="W1" s="256"/>
      <c r="X1" s="256"/>
    </row>
    <row r="2" spans="1:24" s="52" customFormat="1" ht="72" customHeight="1" thickBot="1">
      <c r="A2" s="110" t="s">
        <v>158</v>
      </c>
      <c r="B2" s="111" t="s">
        <v>94</v>
      </c>
      <c r="C2" s="278" t="s">
        <v>200</v>
      </c>
      <c r="D2" s="279"/>
      <c r="E2" s="104" t="s">
        <v>201</v>
      </c>
      <c r="F2" s="105" t="s">
        <v>193</v>
      </c>
      <c r="G2" s="104" t="s">
        <v>194</v>
      </c>
      <c r="H2" s="105" t="s">
        <v>195</v>
      </c>
      <c r="I2" s="106" t="s">
        <v>358</v>
      </c>
      <c r="J2" s="106" t="s">
        <v>202</v>
      </c>
      <c r="K2" s="107" t="s">
        <v>203</v>
      </c>
      <c r="L2" s="108" t="s">
        <v>204</v>
      </c>
      <c r="M2" s="174" t="s">
        <v>359</v>
      </c>
      <c r="N2" s="175" t="s">
        <v>360</v>
      </c>
      <c r="O2" s="176" t="s">
        <v>361</v>
      </c>
      <c r="P2" s="177" t="s">
        <v>362</v>
      </c>
      <c r="Q2" s="178" t="s">
        <v>363</v>
      </c>
      <c r="R2" s="178" t="s">
        <v>364</v>
      </c>
      <c r="S2" s="178" t="s">
        <v>365</v>
      </c>
      <c r="T2" s="178" t="s">
        <v>366</v>
      </c>
      <c r="U2" s="178" t="s">
        <v>367</v>
      </c>
      <c r="V2" s="178" t="s">
        <v>368</v>
      </c>
      <c r="W2" s="178" t="s">
        <v>369</v>
      </c>
      <c r="X2" s="179" t="s">
        <v>370</v>
      </c>
    </row>
    <row r="3" spans="1:24" ht="38.25">
      <c r="A3" s="260" t="str">
        <f>'Process Map'!AE6</f>
        <v>ACHETER LES PDR</v>
      </c>
      <c r="B3" s="68" t="str">
        <f>'Process Map'!AE9</f>
        <v>Suivre le niveau des stocks
Commander</v>
      </c>
      <c r="C3" s="64" t="s">
        <v>157</v>
      </c>
      <c r="D3" s="64" t="s">
        <v>136</v>
      </c>
      <c r="E3" s="64" t="s">
        <v>142</v>
      </c>
      <c r="F3" s="43" t="s">
        <v>197</v>
      </c>
      <c r="G3" s="43" t="s">
        <v>199</v>
      </c>
      <c r="H3" s="43" t="str">
        <f t="shared" ref="H3:H11" si="0">IF(F3="Faible",IF(G3="Faible","Faible",IF(G3="Modérée","Faible","Modéré")),IF(F3="Modéré",IF(G3="Faible","Faible",IF(G3="Modérée","Modéré","FORT")),IF(G3="Faible","Modéré","FORT")))</f>
        <v>Modéré</v>
      </c>
      <c r="I3" s="64" t="s">
        <v>167</v>
      </c>
      <c r="J3" s="59" t="s">
        <v>206</v>
      </c>
      <c r="K3" s="43" t="s">
        <v>75</v>
      </c>
      <c r="L3" s="59" t="s">
        <v>228</v>
      </c>
      <c r="M3" s="180"/>
      <c r="N3" s="202"/>
      <c r="O3" s="212" t="s">
        <v>379</v>
      </c>
      <c r="P3" s="206"/>
      <c r="Q3" s="206"/>
      <c r="R3" s="206"/>
      <c r="S3" s="206"/>
      <c r="T3" s="206"/>
      <c r="U3" s="206"/>
      <c r="V3" s="206"/>
      <c r="W3" s="206"/>
      <c r="X3" s="71"/>
    </row>
    <row r="4" spans="1:24" ht="63.75">
      <c r="A4" s="283"/>
      <c r="B4" s="66" t="str">
        <f>'Process Map'!AE11</f>
        <v>Contrôler les répcetions (EDI) 
/ Commandes / PDR physiquement reçues</v>
      </c>
      <c r="C4" s="51" t="s">
        <v>157</v>
      </c>
      <c r="D4" s="45" t="s">
        <v>108</v>
      </c>
      <c r="E4" s="45" t="s">
        <v>109</v>
      </c>
      <c r="F4" s="43" t="s">
        <v>75</v>
      </c>
      <c r="G4" s="43" t="s">
        <v>198</v>
      </c>
      <c r="H4" s="43" t="str">
        <f t="shared" si="0"/>
        <v>Modéré</v>
      </c>
      <c r="I4" s="45" t="s">
        <v>229</v>
      </c>
      <c r="J4" s="43" t="s">
        <v>206</v>
      </c>
      <c r="K4" s="43" t="s">
        <v>75</v>
      </c>
      <c r="L4" s="43" t="s">
        <v>228</v>
      </c>
      <c r="M4" s="181"/>
      <c r="N4" s="203"/>
      <c r="O4" s="213" t="s">
        <v>379</v>
      </c>
      <c r="P4" s="97"/>
      <c r="Q4" s="97"/>
      <c r="R4" s="97"/>
      <c r="S4" s="97"/>
      <c r="T4" s="97"/>
      <c r="U4" s="97"/>
      <c r="V4" s="97"/>
      <c r="W4" s="97"/>
      <c r="X4" s="72"/>
    </row>
    <row r="5" spans="1:24" ht="102">
      <c r="A5" s="283"/>
      <c r="B5" s="66" t="str">
        <f>'Process Map'!AE13</f>
        <v>Mettre à jour le S.I.</v>
      </c>
      <c r="C5" s="51" t="s">
        <v>157</v>
      </c>
      <c r="D5" s="45" t="s">
        <v>137</v>
      </c>
      <c r="E5" s="45" t="s">
        <v>141</v>
      </c>
      <c r="F5" s="43" t="s">
        <v>75</v>
      </c>
      <c r="G5" s="43" t="s">
        <v>199</v>
      </c>
      <c r="H5" s="43" t="str">
        <f t="shared" si="0"/>
        <v>Faible</v>
      </c>
      <c r="I5" s="45" t="s">
        <v>230</v>
      </c>
      <c r="J5" s="43" t="s">
        <v>206</v>
      </c>
      <c r="K5" s="43" t="s">
        <v>75</v>
      </c>
      <c r="L5" s="43" t="s">
        <v>228</v>
      </c>
      <c r="M5" s="181"/>
      <c r="N5" s="203"/>
      <c r="O5" s="213" t="s">
        <v>379</v>
      </c>
      <c r="P5" s="97"/>
      <c r="Q5" s="97"/>
      <c r="R5" s="97"/>
      <c r="S5" s="97"/>
      <c r="T5" s="97"/>
      <c r="U5" s="97"/>
      <c r="V5" s="97"/>
      <c r="W5" s="97"/>
      <c r="X5" s="72"/>
    </row>
    <row r="6" spans="1:24" ht="51.75" customHeight="1">
      <c r="A6" s="284"/>
      <c r="B6" s="67" t="str">
        <f>'Process Map'!AE15</f>
        <v>Régler le fournisseur</v>
      </c>
      <c r="C6" s="54" t="s">
        <v>157</v>
      </c>
      <c r="D6" s="60" t="s">
        <v>138</v>
      </c>
      <c r="E6" s="60" t="s">
        <v>110</v>
      </c>
      <c r="F6" s="90" t="s">
        <v>75</v>
      </c>
      <c r="G6" s="90" t="s">
        <v>75</v>
      </c>
      <c r="H6" s="90" t="str">
        <f t="shared" si="0"/>
        <v>Faible</v>
      </c>
      <c r="I6" s="60" t="s">
        <v>143</v>
      </c>
      <c r="J6" s="44"/>
      <c r="K6" s="90" t="s">
        <v>75</v>
      </c>
      <c r="L6" s="44"/>
      <c r="M6" s="182"/>
      <c r="N6" s="204"/>
      <c r="O6" s="214"/>
      <c r="P6" s="98"/>
      <c r="Q6" s="98"/>
      <c r="R6" s="98"/>
      <c r="S6" s="98"/>
      <c r="T6" s="98"/>
      <c r="U6" s="98"/>
      <c r="V6" s="98"/>
      <c r="W6" s="98"/>
      <c r="X6" s="73"/>
    </row>
    <row r="7" spans="1:24" ht="63.75">
      <c r="A7" s="285" t="str">
        <f>'Process Map'!AI6</f>
        <v>VENDRE DES PDR</v>
      </c>
      <c r="B7" s="68" t="str">
        <f>'Process Map'!AI9</f>
        <v>Déstocker dans le S.I.</v>
      </c>
      <c r="C7" s="63" t="s">
        <v>168</v>
      </c>
      <c r="D7" s="228" t="s">
        <v>190</v>
      </c>
      <c r="E7" s="64" t="s">
        <v>169</v>
      </c>
      <c r="F7" s="59" t="s">
        <v>75</v>
      </c>
      <c r="G7" s="59" t="s">
        <v>198</v>
      </c>
      <c r="H7" s="59" t="str">
        <f t="shared" si="0"/>
        <v>Modéré</v>
      </c>
      <c r="I7" s="64" t="s">
        <v>144</v>
      </c>
      <c r="J7" s="59" t="s">
        <v>206</v>
      </c>
      <c r="K7" s="59" t="s">
        <v>75</v>
      </c>
      <c r="L7" s="59" t="s">
        <v>231</v>
      </c>
      <c r="M7" s="180"/>
      <c r="N7" s="202"/>
      <c r="O7" s="212" t="s">
        <v>379</v>
      </c>
      <c r="P7" s="206"/>
      <c r="Q7" s="206"/>
      <c r="R7" s="206"/>
      <c r="S7" s="206"/>
      <c r="T7" s="206"/>
      <c r="U7" s="206"/>
      <c r="V7" s="206"/>
      <c r="W7" s="206"/>
      <c r="X7" s="71"/>
    </row>
    <row r="8" spans="1:24" ht="51.75" customHeight="1">
      <c r="A8" s="286"/>
      <c r="B8" s="74" t="str">
        <f>'Process Map'!AI11</f>
        <v>Livrer les PDR</v>
      </c>
      <c r="C8" s="75" t="s">
        <v>179</v>
      </c>
      <c r="D8" s="229" t="s">
        <v>180</v>
      </c>
      <c r="E8" s="76" t="s">
        <v>181</v>
      </c>
      <c r="F8" s="43" t="s">
        <v>197</v>
      </c>
      <c r="G8" s="43" t="s">
        <v>75</v>
      </c>
      <c r="H8" s="43" t="str">
        <f t="shared" si="0"/>
        <v>Faible</v>
      </c>
      <c r="I8" s="76" t="s">
        <v>182</v>
      </c>
      <c r="J8" s="77"/>
      <c r="K8" s="43" t="s">
        <v>75</v>
      </c>
      <c r="L8" s="77" t="s">
        <v>232</v>
      </c>
      <c r="M8" s="181"/>
      <c r="N8" s="203"/>
      <c r="O8" s="213" t="s">
        <v>379</v>
      </c>
      <c r="P8" s="97"/>
      <c r="Q8" s="97"/>
      <c r="R8" s="97"/>
      <c r="S8" s="97"/>
      <c r="T8" s="97"/>
      <c r="U8" s="97"/>
      <c r="V8" s="97"/>
      <c r="W8" s="97"/>
      <c r="X8" s="72"/>
    </row>
    <row r="9" spans="1:24" ht="51.75" customHeight="1">
      <c r="A9" s="283"/>
      <c r="B9" s="66" t="str">
        <f>'Process Map'!AI13</f>
        <v>Préparer la facture (interne ou externe)</v>
      </c>
      <c r="C9" s="45" t="s">
        <v>123</v>
      </c>
      <c r="D9" s="45" t="s">
        <v>111</v>
      </c>
      <c r="E9" s="45" t="s">
        <v>140</v>
      </c>
      <c r="F9" s="43" t="s">
        <v>75</v>
      </c>
      <c r="G9" s="43" t="s">
        <v>199</v>
      </c>
      <c r="H9" s="43" t="str">
        <f t="shared" si="0"/>
        <v>Faible</v>
      </c>
      <c r="I9" s="45" t="s">
        <v>145</v>
      </c>
      <c r="J9" s="45"/>
      <c r="K9" s="43" t="s">
        <v>75</v>
      </c>
      <c r="L9" s="43"/>
      <c r="M9" s="181"/>
      <c r="N9" s="203"/>
      <c r="O9" s="213" t="s">
        <v>379</v>
      </c>
      <c r="P9" s="97"/>
      <c r="Q9" s="97"/>
      <c r="R9" s="97"/>
      <c r="S9" s="97"/>
      <c r="T9" s="97"/>
      <c r="U9" s="97"/>
      <c r="V9" s="97"/>
      <c r="W9" s="97"/>
      <c r="X9" s="72"/>
    </row>
    <row r="10" spans="1:24" ht="102">
      <c r="A10" s="283"/>
      <c r="B10" s="66" t="str">
        <f>'Process Map'!AI15</f>
        <v>Constituer le dossier de demande de prise en garantie du contructeur</v>
      </c>
      <c r="C10" s="45" t="s">
        <v>122</v>
      </c>
      <c r="D10" s="45" t="s">
        <v>191</v>
      </c>
      <c r="E10" s="45" t="s">
        <v>81</v>
      </c>
      <c r="F10" s="43" t="s">
        <v>75</v>
      </c>
      <c r="G10" s="43" t="s">
        <v>198</v>
      </c>
      <c r="H10" s="43" t="str">
        <f t="shared" si="0"/>
        <v>Modéré</v>
      </c>
      <c r="I10" s="43" t="s">
        <v>192</v>
      </c>
      <c r="J10" s="43" t="s">
        <v>233</v>
      </c>
      <c r="K10" s="43" t="s">
        <v>197</v>
      </c>
      <c r="L10" s="196" t="s">
        <v>464</v>
      </c>
      <c r="M10" s="181"/>
      <c r="N10" s="203"/>
      <c r="O10" s="213" t="s">
        <v>395</v>
      </c>
      <c r="P10" s="97"/>
      <c r="Q10" s="97"/>
      <c r="R10" s="97"/>
      <c r="S10" s="97"/>
      <c r="T10" s="97"/>
      <c r="U10" s="97"/>
      <c r="V10" s="97"/>
      <c r="W10" s="97"/>
      <c r="X10" s="72"/>
    </row>
    <row r="11" spans="1:24" ht="89.25">
      <c r="A11" s="284"/>
      <c r="B11" s="67" t="str">
        <f>'Process Map'!AI17</f>
        <v xml:space="preserve">Encaisser </v>
      </c>
      <c r="C11" s="54" t="s">
        <v>235</v>
      </c>
      <c r="D11" s="54" t="s">
        <v>92</v>
      </c>
      <c r="E11" s="54" t="s">
        <v>93</v>
      </c>
      <c r="F11" s="44" t="s">
        <v>75</v>
      </c>
      <c r="G11" s="44" t="s">
        <v>199</v>
      </c>
      <c r="H11" s="44" t="str">
        <f t="shared" si="0"/>
        <v>Faible</v>
      </c>
      <c r="I11" s="54" t="s">
        <v>146</v>
      </c>
      <c r="J11" s="44" t="s">
        <v>206</v>
      </c>
      <c r="K11" s="44" t="s">
        <v>75</v>
      </c>
      <c r="L11" s="44" t="s">
        <v>236</v>
      </c>
      <c r="M11" s="182"/>
      <c r="N11" s="204"/>
      <c r="O11" s="214" t="s">
        <v>377</v>
      </c>
      <c r="P11" s="98"/>
      <c r="Q11" s="98"/>
      <c r="R11" s="98"/>
      <c r="S11" s="98"/>
      <c r="T11" s="98"/>
      <c r="U11" s="98"/>
      <c r="V11" s="98"/>
      <c r="W11" s="98"/>
      <c r="X11" s="73"/>
    </row>
    <row r="12" spans="1:24">
      <c r="N12" s="205"/>
      <c r="O12" s="222"/>
      <c r="P12" s="208"/>
      <c r="Q12" s="208"/>
      <c r="R12" s="208"/>
      <c r="S12" s="208"/>
      <c r="T12" s="208"/>
      <c r="U12" s="208"/>
      <c r="V12" s="208"/>
      <c r="W12" s="208"/>
      <c r="X12" s="183"/>
    </row>
    <row r="13" spans="1:24">
      <c r="N13" s="205"/>
      <c r="O13" s="222"/>
      <c r="P13" s="208"/>
      <c r="Q13" s="208"/>
      <c r="R13" s="208"/>
      <c r="S13" s="208"/>
      <c r="T13" s="208"/>
      <c r="U13" s="208"/>
      <c r="V13" s="208"/>
      <c r="W13" s="208"/>
      <c r="X13" s="183"/>
    </row>
    <row r="14" spans="1:24">
      <c r="N14" s="205"/>
      <c r="O14" s="222"/>
      <c r="P14" s="208"/>
      <c r="Q14" s="208"/>
      <c r="R14" s="208"/>
      <c r="S14" s="208"/>
      <c r="T14" s="208"/>
      <c r="U14" s="208"/>
      <c r="V14" s="208"/>
      <c r="W14" s="208"/>
      <c r="X14" s="183"/>
    </row>
    <row r="15" spans="1:24">
      <c r="N15" s="205"/>
      <c r="O15" s="222"/>
      <c r="P15" s="208"/>
      <c r="Q15" s="208"/>
      <c r="R15" s="208"/>
      <c r="S15" s="208"/>
      <c r="T15" s="208"/>
      <c r="U15" s="208"/>
      <c r="V15" s="208"/>
      <c r="W15" s="208"/>
      <c r="X15" s="183"/>
    </row>
    <row r="16" spans="1:24">
      <c r="N16" s="205"/>
      <c r="O16" s="222"/>
      <c r="P16" s="208"/>
      <c r="Q16" s="208"/>
      <c r="R16" s="208"/>
      <c r="S16" s="208"/>
      <c r="T16" s="208"/>
      <c r="U16" s="208"/>
      <c r="V16" s="208"/>
      <c r="W16" s="208"/>
      <c r="X16" s="183"/>
    </row>
    <row r="17" spans="14:24">
      <c r="N17" s="205"/>
      <c r="O17" s="222"/>
      <c r="P17" s="208"/>
      <c r="Q17" s="208"/>
      <c r="R17" s="208"/>
      <c r="S17" s="208"/>
      <c r="T17" s="208"/>
      <c r="U17" s="208"/>
      <c r="V17" s="208"/>
      <c r="W17" s="208"/>
      <c r="X17" s="183"/>
    </row>
    <row r="18" spans="14:24">
      <c r="N18" s="205"/>
      <c r="O18" s="222"/>
      <c r="P18" s="208"/>
      <c r="Q18" s="208"/>
      <c r="R18" s="208"/>
      <c r="S18" s="208"/>
      <c r="T18" s="208"/>
      <c r="U18" s="208"/>
      <c r="V18" s="208"/>
      <c r="W18" s="208"/>
      <c r="X18" s="183"/>
    </row>
    <row r="19" spans="14:24">
      <c r="N19" s="205"/>
      <c r="O19" s="222"/>
      <c r="P19" s="208"/>
      <c r="Q19" s="208"/>
      <c r="R19" s="208"/>
      <c r="S19" s="208"/>
      <c r="T19" s="208"/>
      <c r="U19" s="208"/>
      <c r="V19" s="208"/>
      <c r="W19" s="208"/>
      <c r="X19" s="183"/>
    </row>
    <row r="20" spans="14:24">
      <c r="N20" s="205"/>
      <c r="O20" s="222"/>
      <c r="P20" s="208"/>
      <c r="Q20" s="208"/>
      <c r="R20" s="208"/>
      <c r="S20" s="208"/>
      <c r="T20" s="208"/>
      <c r="U20" s="208"/>
      <c r="V20" s="208"/>
      <c r="W20" s="208"/>
      <c r="X20" s="183"/>
    </row>
    <row r="21" spans="14:24">
      <c r="N21" s="205"/>
      <c r="O21" s="222"/>
      <c r="P21" s="208"/>
      <c r="Q21" s="208"/>
      <c r="R21" s="208"/>
      <c r="S21" s="208"/>
      <c r="T21" s="208"/>
      <c r="U21" s="208"/>
      <c r="V21" s="208"/>
      <c r="W21" s="208"/>
      <c r="X21" s="183"/>
    </row>
    <row r="22" spans="14:24">
      <c r="N22" s="205"/>
      <c r="O22" s="222"/>
      <c r="P22" s="208"/>
      <c r="Q22" s="208"/>
      <c r="R22" s="208"/>
      <c r="S22" s="208"/>
      <c r="T22" s="208"/>
      <c r="U22" s="208"/>
      <c r="V22" s="208"/>
      <c r="W22" s="208"/>
      <c r="X22" s="183"/>
    </row>
    <row r="23" spans="14:24">
      <c r="N23" s="205"/>
      <c r="O23" s="222"/>
      <c r="P23" s="208"/>
      <c r="Q23" s="208"/>
      <c r="R23" s="208"/>
      <c r="S23" s="208"/>
      <c r="T23" s="208"/>
      <c r="U23" s="208"/>
      <c r="V23" s="208"/>
      <c r="W23" s="208"/>
      <c r="X23" s="183"/>
    </row>
    <row r="24" spans="14:24">
      <c r="N24" s="205"/>
      <c r="O24" s="222"/>
      <c r="P24" s="208"/>
      <c r="Q24" s="208"/>
      <c r="R24" s="208"/>
      <c r="S24" s="208"/>
      <c r="T24" s="208"/>
      <c r="U24" s="208"/>
      <c r="V24" s="208"/>
      <c r="W24" s="208"/>
      <c r="X24" s="183"/>
    </row>
    <row r="25" spans="14:24">
      <c r="N25" s="205"/>
      <c r="O25" s="222"/>
      <c r="P25" s="208"/>
      <c r="Q25" s="208"/>
      <c r="R25" s="208"/>
      <c r="S25" s="208"/>
      <c r="T25" s="208"/>
      <c r="U25" s="208"/>
      <c r="V25" s="208"/>
      <c r="W25" s="208"/>
      <c r="X25" s="183"/>
    </row>
    <row r="26" spans="14:24">
      <c r="N26" s="205"/>
      <c r="O26" s="222"/>
      <c r="P26" s="208"/>
      <c r="Q26" s="208"/>
      <c r="R26" s="208"/>
      <c r="S26" s="208"/>
      <c r="T26" s="208"/>
      <c r="U26" s="208"/>
      <c r="V26" s="208"/>
      <c r="W26" s="208"/>
      <c r="X26" s="183"/>
    </row>
    <row r="27" spans="14:24">
      <c r="N27" s="205"/>
      <c r="O27" s="222"/>
      <c r="P27" s="208"/>
      <c r="Q27" s="208"/>
      <c r="R27" s="208"/>
      <c r="S27" s="208"/>
      <c r="T27" s="208"/>
      <c r="U27" s="208"/>
      <c r="V27" s="208"/>
      <c r="W27" s="208"/>
      <c r="X27" s="183"/>
    </row>
    <row r="28" spans="14:24">
      <c r="N28" s="205"/>
      <c r="O28" s="222"/>
      <c r="P28" s="208"/>
      <c r="Q28" s="208"/>
      <c r="R28" s="208"/>
      <c r="S28" s="208"/>
      <c r="T28" s="208"/>
      <c r="U28" s="208"/>
      <c r="V28" s="208"/>
      <c r="W28" s="208"/>
      <c r="X28" s="183"/>
    </row>
    <row r="29" spans="14:24">
      <c r="N29" s="205"/>
      <c r="O29" s="222"/>
      <c r="P29" s="208"/>
      <c r="Q29" s="208"/>
      <c r="R29" s="208"/>
      <c r="S29" s="208"/>
      <c r="T29" s="208"/>
      <c r="U29" s="208"/>
      <c r="V29" s="208"/>
      <c r="W29" s="208"/>
      <c r="X29" s="183"/>
    </row>
    <row r="30" spans="14:24">
      <c r="N30" s="205"/>
      <c r="O30" s="222"/>
      <c r="P30" s="208"/>
      <c r="Q30" s="208"/>
      <c r="R30" s="208"/>
      <c r="S30" s="208"/>
      <c r="T30" s="208"/>
      <c r="U30" s="208"/>
      <c r="V30" s="208"/>
      <c r="W30" s="208"/>
      <c r="X30" s="183"/>
    </row>
    <row r="31" spans="14:24">
      <c r="N31" s="205"/>
      <c r="O31" s="222"/>
      <c r="P31" s="208"/>
      <c r="Q31" s="208"/>
      <c r="R31" s="208"/>
      <c r="S31" s="208"/>
      <c r="T31" s="208"/>
      <c r="U31" s="208"/>
      <c r="V31" s="208"/>
      <c r="W31" s="208"/>
      <c r="X31" s="183"/>
    </row>
    <row r="32" spans="14:24">
      <c r="N32" s="205"/>
      <c r="O32" s="222"/>
      <c r="P32" s="208"/>
      <c r="Q32" s="208"/>
      <c r="R32" s="208"/>
      <c r="S32" s="208"/>
      <c r="T32" s="208"/>
      <c r="U32" s="208"/>
      <c r="V32" s="208"/>
      <c r="W32" s="208"/>
      <c r="X32" s="183"/>
    </row>
    <row r="33" spans="14:24">
      <c r="N33" s="205"/>
      <c r="O33" s="222"/>
      <c r="P33" s="208"/>
      <c r="Q33" s="208"/>
      <c r="R33" s="208"/>
      <c r="S33" s="208"/>
      <c r="T33" s="208"/>
      <c r="U33" s="208"/>
      <c r="V33" s="208"/>
      <c r="W33" s="208"/>
      <c r="X33" s="183"/>
    </row>
    <row r="34" spans="14:24">
      <c r="N34" s="205"/>
      <c r="O34" s="222"/>
      <c r="P34" s="208"/>
      <c r="Q34" s="208"/>
      <c r="R34" s="208"/>
      <c r="S34" s="208"/>
      <c r="T34" s="208"/>
      <c r="U34" s="208"/>
      <c r="V34" s="208"/>
      <c r="W34" s="208"/>
      <c r="X34" s="183"/>
    </row>
    <row r="35" spans="14:24">
      <c r="N35" s="205"/>
      <c r="O35" s="222"/>
      <c r="P35" s="208"/>
      <c r="Q35" s="208"/>
      <c r="R35" s="208"/>
      <c r="S35" s="208"/>
      <c r="T35" s="208"/>
      <c r="U35" s="208"/>
      <c r="V35" s="208"/>
      <c r="W35" s="208"/>
      <c r="X35" s="183"/>
    </row>
    <row r="36" spans="14:24">
      <c r="N36" s="205"/>
      <c r="O36" s="222"/>
      <c r="P36" s="208"/>
      <c r="Q36" s="208"/>
      <c r="R36" s="208"/>
      <c r="S36" s="208"/>
      <c r="T36" s="208"/>
      <c r="U36" s="208"/>
      <c r="V36" s="208"/>
      <c r="W36" s="208"/>
      <c r="X36" s="183"/>
    </row>
    <row r="37" spans="14:24">
      <c r="N37" s="205"/>
      <c r="O37" s="222"/>
      <c r="P37" s="208"/>
      <c r="Q37" s="208"/>
      <c r="R37" s="208"/>
      <c r="S37" s="208"/>
      <c r="T37" s="208"/>
      <c r="U37" s="208"/>
      <c r="V37" s="208"/>
      <c r="W37" s="208"/>
      <c r="X37" s="183"/>
    </row>
    <row r="38" spans="14:24">
      <c r="N38" s="205"/>
      <c r="O38" s="222"/>
      <c r="P38" s="208"/>
      <c r="Q38" s="208"/>
      <c r="R38" s="208"/>
      <c r="S38" s="208"/>
      <c r="T38" s="208"/>
      <c r="U38" s="208"/>
      <c r="V38" s="208"/>
      <c r="W38" s="208"/>
      <c r="X38" s="183"/>
    </row>
    <row r="39" spans="14:24">
      <c r="N39" s="205"/>
      <c r="O39" s="222"/>
      <c r="P39" s="208"/>
      <c r="Q39" s="208"/>
      <c r="R39" s="208"/>
      <c r="S39" s="208"/>
      <c r="T39" s="208"/>
      <c r="U39" s="208"/>
      <c r="V39" s="208"/>
      <c r="W39" s="208"/>
      <c r="X39" s="183"/>
    </row>
    <row r="40" spans="14:24">
      <c r="N40" s="205"/>
      <c r="O40" s="222"/>
      <c r="P40" s="208"/>
      <c r="Q40" s="208"/>
      <c r="R40" s="208"/>
      <c r="S40" s="208"/>
      <c r="T40" s="208"/>
      <c r="U40" s="208"/>
      <c r="V40" s="208"/>
      <c r="W40" s="208"/>
      <c r="X40" s="183"/>
    </row>
    <row r="41" spans="14:24">
      <c r="N41" s="205"/>
      <c r="O41" s="222"/>
      <c r="P41" s="208"/>
      <c r="Q41" s="208"/>
      <c r="R41" s="208"/>
      <c r="S41" s="208"/>
      <c r="T41" s="208"/>
      <c r="U41" s="208"/>
      <c r="V41" s="208"/>
      <c r="W41" s="208"/>
      <c r="X41" s="183"/>
    </row>
    <row r="42" spans="14:24">
      <c r="N42" s="205"/>
      <c r="O42" s="222"/>
      <c r="P42" s="208"/>
      <c r="Q42" s="208"/>
      <c r="R42" s="208"/>
      <c r="S42" s="208"/>
      <c r="T42" s="208"/>
      <c r="U42" s="208"/>
      <c r="V42" s="208"/>
      <c r="W42" s="208"/>
      <c r="X42" s="183"/>
    </row>
    <row r="43" spans="14:24">
      <c r="N43" s="205"/>
      <c r="O43" s="222"/>
      <c r="P43" s="208"/>
      <c r="Q43" s="208"/>
      <c r="R43" s="208"/>
      <c r="S43" s="208"/>
      <c r="T43" s="208"/>
      <c r="U43" s="208"/>
      <c r="V43" s="208"/>
      <c r="W43" s="208"/>
      <c r="X43" s="183"/>
    </row>
    <row r="44" spans="14:24">
      <c r="N44" s="205"/>
      <c r="O44" s="222"/>
      <c r="P44" s="208"/>
      <c r="Q44" s="208"/>
      <c r="R44" s="208"/>
      <c r="S44" s="208"/>
      <c r="T44" s="208"/>
      <c r="U44" s="208"/>
      <c r="V44" s="208"/>
      <c r="W44" s="208"/>
      <c r="X44" s="183"/>
    </row>
    <row r="45" spans="14:24">
      <c r="N45" s="205"/>
      <c r="O45" s="222"/>
      <c r="P45" s="208"/>
      <c r="Q45" s="208"/>
      <c r="R45" s="208"/>
      <c r="S45" s="208"/>
      <c r="T45" s="208"/>
      <c r="U45" s="208"/>
      <c r="V45" s="208"/>
      <c r="W45" s="208"/>
      <c r="X45" s="183"/>
    </row>
    <row r="46" spans="14:24">
      <c r="N46" s="205"/>
      <c r="O46" s="222"/>
      <c r="P46" s="208"/>
      <c r="Q46" s="208"/>
      <c r="R46" s="208"/>
      <c r="S46" s="208"/>
      <c r="T46" s="208"/>
      <c r="U46" s="208"/>
      <c r="V46" s="208"/>
      <c r="W46" s="208"/>
      <c r="X46" s="183"/>
    </row>
    <row r="47" spans="14:24">
      <c r="N47" s="205"/>
      <c r="O47" s="222"/>
      <c r="P47" s="208"/>
      <c r="Q47" s="208"/>
      <c r="R47" s="208"/>
      <c r="S47" s="208"/>
      <c r="T47" s="208"/>
      <c r="U47" s="208"/>
      <c r="V47" s="208"/>
      <c r="W47" s="208"/>
      <c r="X47" s="183"/>
    </row>
    <row r="48" spans="14:24">
      <c r="N48" s="205"/>
      <c r="O48" s="222"/>
      <c r="P48" s="208"/>
      <c r="Q48" s="208"/>
      <c r="R48" s="208"/>
      <c r="S48" s="208"/>
      <c r="T48" s="208"/>
      <c r="U48" s="208"/>
      <c r="V48" s="208"/>
      <c r="W48" s="208"/>
      <c r="X48" s="183"/>
    </row>
    <row r="49" spans="14:24">
      <c r="N49" s="205"/>
      <c r="O49" s="222"/>
      <c r="P49" s="208"/>
      <c r="Q49" s="208"/>
      <c r="R49" s="208"/>
      <c r="S49" s="208"/>
      <c r="T49" s="208"/>
      <c r="U49" s="208"/>
      <c r="V49" s="208"/>
      <c r="W49" s="208"/>
      <c r="X49" s="183"/>
    </row>
    <row r="50" spans="14:24">
      <c r="N50" s="205"/>
      <c r="O50" s="222"/>
      <c r="P50" s="208"/>
      <c r="Q50" s="208"/>
      <c r="R50" s="208"/>
      <c r="S50" s="208"/>
      <c r="T50" s="208"/>
      <c r="U50" s="208"/>
      <c r="V50" s="208"/>
      <c r="W50" s="208"/>
      <c r="X50" s="183"/>
    </row>
    <row r="51" spans="14:24">
      <c r="N51" s="205"/>
      <c r="O51" s="222"/>
      <c r="P51" s="208"/>
      <c r="Q51" s="208"/>
      <c r="R51" s="208"/>
      <c r="S51" s="208"/>
      <c r="T51" s="208"/>
      <c r="U51" s="208"/>
      <c r="V51" s="208"/>
      <c r="W51" s="208"/>
      <c r="X51" s="183"/>
    </row>
    <row r="52" spans="14:24">
      <c r="N52" s="205"/>
      <c r="O52" s="222"/>
      <c r="P52" s="208"/>
      <c r="Q52" s="208"/>
      <c r="R52" s="208"/>
      <c r="S52" s="208"/>
      <c r="T52" s="208"/>
      <c r="U52" s="208"/>
      <c r="V52" s="208"/>
      <c r="W52" s="208"/>
      <c r="X52" s="183"/>
    </row>
    <row r="53" spans="14:24">
      <c r="N53" s="205"/>
      <c r="O53" s="222"/>
      <c r="P53" s="208"/>
      <c r="Q53" s="208"/>
      <c r="R53" s="208"/>
      <c r="S53" s="208"/>
      <c r="T53" s="208"/>
      <c r="U53" s="208"/>
      <c r="V53" s="208"/>
      <c r="W53" s="208"/>
      <c r="X53" s="183"/>
    </row>
    <row r="54" spans="14:24">
      <c r="N54" s="205"/>
      <c r="O54" s="222"/>
      <c r="P54" s="208"/>
      <c r="Q54" s="208"/>
      <c r="R54" s="208"/>
      <c r="S54" s="208"/>
      <c r="T54" s="208"/>
      <c r="U54" s="208"/>
      <c r="V54" s="208"/>
      <c r="W54" s="208"/>
      <c r="X54" s="183"/>
    </row>
    <row r="55" spans="14:24">
      <c r="N55" s="205"/>
      <c r="O55" s="222"/>
      <c r="P55" s="208"/>
      <c r="Q55" s="208"/>
      <c r="R55" s="208"/>
      <c r="S55" s="208"/>
      <c r="T55" s="208"/>
      <c r="U55" s="208"/>
      <c r="V55" s="208"/>
      <c r="W55" s="208"/>
      <c r="X55" s="183"/>
    </row>
    <row r="56" spans="14:24">
      <c r="N56" s="205"/>
      <c r="O56" s="222"/>
      <c r="P56" s="208"/>
      <c r="Q56" s="208"/>
      <c r="R56" s="208"/>
      <c r="S56" s="208"/>
      <c r="T56" s="208"/>
      <c r="U56" s="208"/>
      <c r="V56" s="208"/>
      <c r="W56" s="208"/>
      <c r="X56" s="183"/>
    </row>
    <row r="57" spans="14:24">
      <c r="N57" s="205"/>
      <c r="O57" s="222"/>
      <c r="P57" s="208"/>
      <c r="Q57" s="208"/>
      <c r="R57" s="208"/>
      <c r="S57" s="208"/>
      <c r="T57" s="208"/>
      <c r="U57" s="208"/>
      <c r="V57" s="208"/>
      <c r="W57" s="208"/>
      <c r="X57" s="183"/>
    </row>
    <row r="58" spans="14:24">
      <c r="N58" s="205"/>
      <c r="O58" s="222"/>
      <c r="P58" s="208"/>
      <c r="Q58" s="208"/>
      <c r="R58" s="208"/>
      <c r="S58" s="208"/>
      <c r="T58" s="208"/>
      <c r="U58" s="208"/>
      <c r="V58" s="208"/>
      <c r="W58" s="208"/>
      <c r="X58" s="183"/>
    </row>
    <row r="59" spans="14:24">
      <c r="N59" s="205"/>
      <c r="O59" s="222"/>
      <c r="P59" s="208"/>
      <c r="Q59" s="208"/>
      <c r="R59" s="208"/>
      <c r="S59" s="208"/>
      <c r="T59" s="208"/>
      <c r="U59" s="208"/>
      <c r="V59" s="208"/>
      <c r="W59" s="208"/>
      <c r="X59" s="183"/>
    </row>
    <row r="60" spans="14:24">
      <c r="N60" s="205"/>
      <c r="O60" s="222"/>
      <c r="P60" s="208"/>
      <c r="Q60" s="208"/>
      <c r="R60" s="208"/>
      <c r="S60" s="208"/>
      <c r="T60" s="208"/>
      <c r="U60" s="208"/>
      <c r="V60" s="208"/>
      <c r="W60" s="208"/>
      <c r="X60" s="183"/>
    </row>
    <row r="61" spans="14:24">
      <c r="N61" s="205"/>
      <c r="O61" s="222"/>
      <c r="P61" s="208"/>
      <c r="Q61" s="208"/>
      <c r="R61" s="208"/>
      <c r="S61" s="208"/>
      <c r="T61" s="208"/>
      <c r="U61" s="208"/>
      <c r="V61" s="208"/>
      <c r="W61" s="208"/>
      <c r="X61" s="183"/>
    </row>
    <row r="62" spans="14:24">
      <c r="N62" s="205"/>
      <c r="O62" s="222"/>
      <c r="P62" s="208"/>
      <c r="Q62" s="208"/>
      <c r="R62" s="208"/>
      <c r="S62" s="208"/>
      <c r="T62" s="208"/>
      <c r="U62" s="208"/>
      <c r="V62" s="208"/>
      <c r="W62" s="208"/>
      <c r="X62" s="183"/>
    </row>
    <row r="63" spans="14:24">
      <c r="N63" s="205"/>
      <c r="O63" s="222"/>
      <c r="P63" s="208"/>
      <c r="Q63" s="208"/>
      <c r="R63" s="208"/>
      <c r="S63" s="208"/>
      <c r="T63" s="208"/>
      <c r="U63" s="208"/>
      <c r="V63" s="208"/>
      <c r="W63" s="208"/>
      <c r="X63" s="183"/>
    </row>
    <row r="64" spans="14:24">
      <c r="N64" s="205"/>
      <c r="O64" s="222"/>
      <c r="P64" s="208"/>
      <c r="Q64" s="208"/>
      <c r="R64" s="208"/>
      <c r="S64" s="208"/>
      <c r="T64" s="208"/>
      <c r="U64" s="208"/>
      <c r="V64" s="208"/>
      <c r="W64" s="208"/>
      <c r="X64" s="183"/>
    </row>
    <row r="65" spans="14:24">
      <c r="N65" s="205"/>
      <c r="O65" s="222"/>
      <c r="P65" s="208"/>
      <c r="Q65" s="208"/>
      <c r="R65" s="208"/>
      <c r="S65" s="208"/>
      <c r="T65" s="208"/>
      <c r="U65" s="208"/>
      <c r="V65" s="208"/>
      <c r="W65" s="208"/>
      <c r="X65" s="183"/>
    </row>
    <row r="66" spans="14:24">
      <c r="N66" s="205"/>
      <c r="O66" s="222"/>
      <c r="P66" s="208"/>
      <c r="Q66" s="208"/>
      <c r="R66" s="208"/>
      <c r="S66" s="208"/>
      <c r="T66" s="208"/>
      <c r="U66" s="208"/>
      <c r="V66" s="208"/>
      <c r="W66" s="208"/>
      <c r="X66" s="183"/>
    </row>
    <row r="67" spans="14:24">
      <c r="N67" s="205"/>
      <c r="O67" s="222"/>
      <c r="P67" s="208"/>
      <c r="Q67" s="208"/>
      <c r="R67" s="208"/>
      <c r="S67" s="208"/>
      <c r="T67" s="208"/>
      <c r="U67" s="208"/>
      <c r="V67" s="208"/>
      <c r="W67" s="208"/>
      <c r="X67" s="183"/>
    </row>
    <row r="68" spans="14:24">
      <c r="N68" s="205"/>
      <c r="O68" s="222"/>
      <c r="P68" s="208"/>
      <c r="Q68" s="208"/>
      <c r="R68" s="208"/>
      <c r="S68" s="208"/>
      <c r="T68" s="208"/>
      <c r="U68" s="208"/>
      <c r="V68" s="208"/>
      <c r="W68" s="208"/>
      <c r="X68" s="183"/>
    </row>
    <row r="69" spans="14:24">
      <c r="N69" s="205"/>
      <c r="O69" s="222"/>
      <c r="P69" s="208"/>
      <c r="Q69" s="208"/>
      <c r="R69" s="208"/>
      <c r="S69" s="208"/>
      <c r="T69" s="208"/>
      <c r="U69" s="208"/>
      <c r="V69" s="208"/>
      <c r="W69" s="208"/>
      <c r="X69" s="183"/>
    </row>
    <row r="70" spans="14:24">
      <c r="N70" s="205"/>
      <c r="O70" s="222"/>
      <c r="P70" s="208"/>
      <c r="Q70" s="208"/>
      <c r="R70" s="208"/>
      <c r="S70" s="208"/>
      <c r="T70" s="208"/>
      <c r="U70" s="208"/>
      <c r="V70" s="208"/>
      <c r="W70" s="208"/>
      <c r="X70" s="183"/>
    </row>
    <row r="71" spans="14:24">
      <c r="N71" s="205"/>
      <c r="O71" s="222"/>
      <c r="P71" s="208"/>
      <c r="Q71" s="208"/>
      <c r="R71" s="208"/>
      <c r="S71" s="208"/>
      <c r="T71" s="208"/>
      <c r="U71" s="208"/>
      <c r="V71" s="208"/>
      <c r="W71" s="208"/>
      <c r="X71" s="183"/>
    </row>
    <row r="72" spans="14:24">
      <c r="N72" s="205"/>
      <c r="O72" s="222"/>
      <c r="P72" s="208"/>
      <c r="Q72" s="208"/>
      <c r="R72" s="208"/>
      <c r="S72" s="208"/>
      <c r="T72" s="208"/>
      <c r="U72" s="208"/>
      <c r="V72" s="208"/>
      <c r="W72" s="208"/>
      <c r="X72" s="183"/>
    </row>
    <row r="73" spans="14:24">
      <c r="N73" s="205"/>
      <c r="O73" s="222"/>
      <c r="P73" s="208"/>
      <c r="Q73" s="208"/>
      <c r="R73" s="208"/>
      <c r="S73" s="208"/>
      <c r="T73" s="208"/>
      <c r="U73" s="208"/>
      <c r="V73" s="208"/>
      <c r="W73" s="208"/>
      <c r="X73" s="183"/>
    </row>
    <row r="74" spans="14:24">
      <c r="N74" s="205"/>
      <c r="O74" s="222"/>
      <c r="P74" s="208"/>
      <c r="Q74" s="208"/>
      <c r="R74" s="208"/>
      <c r="S74" s="208"/>
      <c r="T74" s="208"/>
      <c r="U74" s="208"/>
      <c r="V74" s="208"/>
      <c r="W74" s="208"/>
      <c r="X74" s="183"/>
    </row>
    <row r="75" spans="14:24">
      <c r="N75" s="205"/>
      <c r="O75" s="222"/>
      <c r="P75" s="208"/>
      <c r="Q75" s="208"/>
      <c r="R75" s="208"/>
      <c r="S75" s="208"/>
      <c r="T75" s="208"/>
      <c r="U75" s="208"/>
      <c r="V75" s="208"/>
      <c r="W75" s="208"/>
      <c r="X75" s="183"/>
    </row>
    <row r="76" spans="14:24">
      <c r="N76" s="205"/>
      <c r="O76" s="222"/>
      <c r="P76" s="208"/>
      <c r="Q76" s="208"/>
      <c r="R76" s="208"/>
      <c r="S76" s="208"/>
      <c r="T76" s="208"/>
      <c r="U76" s="208"/>
      <c r="V76" s="208"/>
      <c r="W76" s="208"/>
      <c r="X76" s="183"/>
    </row>
    <row r="77" spans="14:24">
      <c r="N77" s="205"/>
      <c r="O77" s="222"/>
      <c r="P77" s="208"/>
      <c r="Q77" s="208"/>
      <c r="R77" s="208"/>
      <c r="S77" s="208"/>
      <c r="T77" s="208"/>
      <c r="U77" s="208"/>
      <c r="V77" s="208"/>
      <c r="W77" s="208"/>
      <c r="X77" s="183"/>
    </row>
    <row r="78" spans="14:24">
      <c r="N78" s="205"/>
      <c r="O78" s="222"/>
      <c r="P78" s="208"/>
      <c r="Q78" s="208"/>
      <c r="R78" s="208"/>
      <c r="S78" s="208"/>
      <c r="T78" s="208"/>
      <c r="U78" s="208"/>
      <c r="V78" s="208"/>
      <c r="W78" s="208"/>
      <c r="X78" s="183"/>
    </row>
    <row r="79" spans="14:24">
      <c r="N79" s="205"/>
      <c r="O79" s="222"/>
      <c r="P79" s="208"/>
      <c r="Q79" s="208"/>
      <c r="R79" s="208"/>
      <c r="S79" s="208"/>
      <c r="T79" s="208"/>
      <c r="U79" s="208"/>
      <c r="V79" s="208"/>
      <c r="W79" s="208"/>
      <c r="X79" s="183"/>
    </row>
    <row r="80" spans="14:24">
      <c r="N80" s="205"/>
      <c r="O80" s="222"/>
      <c r="P80" s="208"/>
      <c r="Q80" s="208"/>
      <c r="R80" s="208"/>
      <c r="S80" s="208"/>
      <c r="T80" s="208"/>
      <c r="U80" s="208"/>
      <c r="V80" s="208"/>
      <c r="W80" s="208"/>
      <c r="X80" s="183"/>
    </row>
    <row r="81" spans="14:24">
      <c r="N81" s="205"/>
      <c r="O81" s="222"/>
      <c r="P81" s="208"/>
      <c r="Q81" s="208"/>
      <c r="R81" s="208"/>
      <c r="S81" s="208"/>
      <c r="T81" s="208"/>
      <c r="U81" s="208"/>
      <c r="V81" s="208"/>
      <c r="W81" s="208"/>
      <c r="X81" s="183"/>
    </row>
  </sheetData>
  <mergeCells count="8">
    <mergeCell ref="L1:N1"/>
    <mergeCell ref="O1:X1"/>
    <mergeCell ref="A3:A6"/>
    <mergeCell ref="A7:A11"/>
    <mergeCell ref="C2:D2"/>
    <mergeCell ref="A1:B1"/>
    <mergeCell ref="C1:H1"/>
    <mergeCell ref="I1:K1"/>
  </mergeCells>
  <phoneticPr fontId="0" type="noConversion"/>
  <conditionalFormatting sqref="K2">
    <cfRule type="cellIs" dxfId="80" priority="13" stopIfTrue="1" operator="equal">
      <formula>"Faible"</formula>
    </cfRule>
    <cfRule type="cellIs" dxfId="79" priority="14" stopIfTrue="1" operator="equal">
      <formula>"FORT"</formula>
    </cfRule>
    <cfRule type="cellIs" dxfId="78" priority="15" stopIfTrue="1" operator="equal">
      <formula>"Modéré"</formula>
    </cfRule>
  </conditionalFormatting>
  <conditionalFormatting sqref="F2 H2">
    <cfRule type="cellIs" dxfId="77" priority="16" stopIfTrue="1" operator="equal">
      <formula>"FORT"</formula>
    </cfRule>
    <cfRule type="cellIs" dxfId="76" priority="17" stopIfTrue="1" operator="equal">
      <formula>"Faible"</formula>
    </cfRule>
    <cfRule type="cellIs" dxfId="75" priority="18" stopIfTrue="1" operator="equal">
      <formula>"Modéré"</formula>
    </cfRule>
  </conditionalFormatting>
  <conditionalFormatting sqref="G2">
    <cfRule type="cellIs" dxfId="74" priority="19" stopIfTrue="1" operator="equal">
      <formula>"ELEVEE"</formula>
    </cfRule>
    <cfRule type="cellIs" dxfId="73" priority="20" stopIfTrue="1" operator="equal">
      <formula>"Faible"</formula>
    </cfRule>
    <cfRule type="cellIs" dxfId="72" priority="21" stopIfTrue="1" operator="equal">
      <formula>"Modérée"</formula>
    </cfRule>
  </conditionalFormatting>
  <conditionalFormatting sqref="F3:F11 H3:H11 K3:K11">
    <cfRule type="cellIs" dxfId="71" priority="22" stopIfTrue="1" operator="equal">
      <formula>"FORT"</formula>
    </cfRule>
    <cfRule type="cellIs" dxfId="70" priority="23" stopIfTrue="1" operator="equal">
      <formula>"Modéré"</formula>
    </cfRule>
    <cfRule type="cellIs" dxfId="69" priority="24" stopIfTrue="1" operator="equal">
      <formula>"Faible"</formula>
    </cfRule>
  </conditionalFormatting>
  <conditionalFormatting sqref="G3:G11">
    <cfRule type="cellIs" dxfId="68" priority="25" stopIfTrue="1" operator="equal">
      <formula>"ELEVEE"</formula>
    </cfRule>
    <cfRule type="cellIs" dxfId="67" priority="26" stopIfTrue="1" operator="equal">
      <formula>"Modérée"</formula>
    </cfRule>
    <cfRule type="cellIs" dxfId="66" priority="27" stopIfTrue="1" operator="equal">
      <formula>"Faible"</formula>
    </cfRule>
  </conditionalFormatting>
  <conditionalFormatting sqref="K1:K2">
    <cfRule type="cellIs" dxfId="65" priority="10" stopIfTrue="1" operator="equal">
      <formula>"Faible"</formula>
    </cfRule>
    <cfRule type="cellIs" dxfId="64" priority="11" stopIfTrue="1" operator="equal">
      <formula>"FORT"</formula>
    </cfRule>
    <cfRule type="cellIs" dxfId="63" priority="12" stopIfTrue="1" operator="equal">
      <formula>"Modéré"</formula>
    </cfRule>
  </conditionalFormatting>
  <conditionalFormatting sqref="F2 H2">
    <cfRule type="cellIs" dxfId="62" priority="7" stopIfTrue="1" operator="equal">
      <formula>"FORT"</formula>
    </cfRule>
    <cfRule type="cellIs" dxfId="61" priority="8" stopIfTrue="1" operator="equal">
      <formula>"Faible"</formula>
    </cfRule>
    <cfRule type="cellIs" dxfId="60" priority="9" stopIfTrue="1" operator="equal">
      <formula>"Modéré"</formula>
    </cfRule>
  </conditionalFormatting>
  <conditionalFormatting sqref="G2">
    <cfRule type="cellIs" dxfId="59" priority="4" stopIfTrue="1" operator="equal">
      <formula>"ELEVEE"</formula>
    </cfRule>
    <cfRule type="cellIs" dxfId="58" priority="5" stopIfTrue="1" operator="equal">
      <formula>"Faible"</formula>
    </cfRule>
    <cfRule type="cellIs" dxfId="57" priority="6" stopIfTrue="1" operator="equal">
      <formula>"Modérée"</formula>
    </cfRule>
  </conditionalFormatting>
  <conditionalFormatting sqref="P3:X81">
    <cfRule type="cellIs" dxfId="56" priority="1" stopIfTrue="1" operator="between">
      <formula>2.5</formula>
      <formula>3</formula>
    </cfRule>
    <cfRule type="cellIs" dxfId="55" priority="2" stopIfTrue="1" operator="between">
      <formula>1.5</formula>
      <formula>2.49</formula>
    </cfRule>
    <cfRule type="cellIs" dxfId="54" priority="3" stopIfTrue="1" operator="between">
      <formula>0.1</formula>
      <formula>1.49</formula>
    </cfRule>
  </conditionalFormatting>
  <dataValidations count="1">
    <dataValidation type="list" allowBlank="1" showInputMessage="1" showErrorMessage="1" sqref="O3:O11">
      <formula1>CYCLES</formula1>
    </dataValidation>
  </dataValidations>
  <printOptions horizontalCentered="1"/>
  <pageMargins left="0.23622047244094491" right="0.15748031496062992" top="0.3" bottom="0.35" header="0.15748031496062992" footer="0.21"/>
  <pageSetup paperSize="8" scale="72" fitToWidth="2" orientation="landscape" r:id="rId1"/>
  <headerFooter alignWithMargins="0">
    <oddHeader>&amp;A</oddHeader>
    <oddFooter>&amp;CTableau des process V2.xls</oddFooter>
  </headerFooter>
  <colBreaks count="1" manualBreakCount="1">
    <brk id="10" min="1" max="10" man="1"/>
  </colBreaks>
</worksheet>
</file>

<file path=xl/worksheets/sheet7.xml><?xml version="1.0" encoding="utf-8"?>
<worksheet xmlns="http://schemas.openxmlformats.org/spreadsheetml/2006/main" xmlns:r="http://schemas.openxmlformats.org/officeDocument/2006/relationships">
  <sheetPr codeName="Feuil7">
    <pageSetUpPr fitToPage="1"/>
  </sheetPr>
  <dimension ref="A1:X81"/>
  <sheetViews>
    <sheetView zoomScaleSheetLayoutView="75" workbookViewId="0">
      <pane xSplit="4" ySplit="2" topLeftCell="L13" activePane="bottomRight" state="frozen"/>
      <selection pane="topRight" activeCell="E1" sqref="E1"/>
      <selection pane="bottomLeft" activeCell="A3" sqref="A3"/>
      <selection pane="bottomRight" activeCell="O18" sqref="O18"/>
    </sheetView>
  </sheetViews>
  <sheetFormatPr baseColWidth="10" defaultRowHeight="12.75"/>
  <cols>
    <col min="1" max="1" width="14.7109375" style="39" customWidth="1"/>
    <col min="2" max="2" width="20.7109375" style="39" customWidth="1"/>
    <col min="3" max="3" width="21" style="56" customWidth="1"/>
    <col min="4" max="4" width="31.85546875" style="56" customWidth="1"/>
    <col min="5" max="5" width="32.7109375" style="56" customWidth="1"/>
    <col min="6" max="8" width="8.28515625" style="56" customWidth="1"/>
    <col min="9" max="9" width="45.7109375" style="56" customWidth="1"/>
    <col min="10" max="10" width="40.140625" style="82" customWidth="1"/>
    <col min="11" max="11" width="15.5703125" style="56" customWidth="1"/>
    <col min="12" max="12" width="21.42578125" style="56" customWidth="1"/>
    <col min="13" max="14" width="6.7109375" style="39" customWidth="1"/>
    <col min="15" max="15" width="9.7109375" style="39" customWidth="1"/>
    <col min="16" max="24" width="6.7109375" style="39" customWidth="1"/>
    <col min="25" max="16384" width="11.42578125" style="39"/>
  </cols>
  <sheetData>
    <row r="1" spans="1:24" ht="13.5" thickBot="1">
      <c r="A1" s="271" t="s">
        <v>371</v>
      </c>
      <c r="B1" s="271"/>
      <c r="C1" s="272" t="s">
        <v>354</v>
      </c>
      <c r="D1" s="272"/>
      <c r="E1" s="272"/>
      <c r="F1" s="272"/>
      <c r="G1" s="272"/>
      <c r="H1" s="272"/>
      <c r="I1" s="274" t="s">
        <v>355</v>
      </c>
      <c r="J1" s="274"/>
      <c r="K1" s="274"/>
      <c r="L1" s="275" t="s">
        <v>356</v>
      </c>
      <c r="M1" s="275"/>
      <c r="N1" s="275"/>
      <c r="O1" s="256" t="s">
        <v>357</v>
      </c>
      <c r="P1" s="256"/>
      <c r="Q1" s="256"/>
      <c r="R1" s="256"/>
      <c r="S1" s="256"/>
      <c r="T1" s="256"/>
      <c r="U1" s="256"/>
      <c r="V1" s="256"/>
      <c r="W1" s="256"/>
      <c r="X1" s="256"/>
    </row>
    <row r="2" spans="1:24" s="52" customFormat="1" ht="72" customHeight="1" thickBot="1">
      <c r="A2" s="110" t="s">
        <v>158</v>
      </c>
      <c r="B2" s="111" t="s">
        <v>94</v>
      </c>
      <c r="C2" s="278" t="s">
        <v>200</v>
      </c>
      <c r="D2" s="279"/>
      <c r="E2" s="104" t="s">
        <v>201</v>
      </c>
      <c r="F2" s="105" t="s">
        <v>193</v>
      </c>
      <c r="G2" s="104" t="s">
        <v>194</v>
      </c>
      <c r="H2" s="105" t="s">
        <v>195</v>
      </c>
      <c r="I2" s="106" t="s">
        <v>358</v>
      </c>
      <c r="J2" s="106" t="s">
        <v>202</v>
      </c>
      <c r="K2" s="107" t="s">
        <v>203</v>
      </c>
      <c r="L2" s="108" t="s">
        <v>204</v>
      </c>
      <c r="M2" s="174" t="s">
        <v>359</v>
      </c>
      <c r="N2" s="175" t="s">
        <v>360</v>
      </c>
      <c r="O2" s="176" t="s">
        <v>361</v>
      </c>
      <c r="P2" s="177" t="s">
        <v>362</v>
      </c>
      <c r="Q2" s="178" t="s">
        <v>363</v>
      </c>
      <c r="R2" s="178" t="s">
        <v>364</v>
      </c>
      <c r="S2" s="178" t="s">
        <v>365</v>
      </c>
      <c r="T2" s="178" t="s">
        <v>366</v>
      </c>
      <c r="U2" s="178" t="s">
        <v>367</v>
      </c>
      <c r="V2" s="178" t="s">
        <v>368</v>
      </c>
      <c r="W2" s="178" t="s">
        <v>369</v>
      </c>
      <c r="X2" s="179" t="s">
        <v>370</v>
      </c>
    </row>
    <row r="3" spans="1:24" ht="51.75" customHeight="1">
      <c r="A3" s="260" t="str">
        <f>'Process Map'!AM6</f>
        <v>ACHETER LES VO NEGOCE</v>
      </c>
      <c r="B3" s="68" t="str">
        <f>'Process Map'!AM9</f>
        <v>Identifier une opportunité d'achat</v>
      </c>
      <c r="C3" s="75" t="s">
        <v>157</v>
      </c>
      <c r="D3" s="76" t="s">
        <v>327</v>
      </c>
      <c r="E3" s="76" t="s">
        <v>328</v>
      </c>
      <c r="F3" s="77" t="s">
        <v>75</v>
      </c>
      <c r="G3" s="77" t="s">
        <v>75</v>
      </c>
      <c r="H3" s="77" t="str">
        <f t="shared" ref="H3:H18" si="0">IF(F3="Faible",IF(G3="Faible","Faible",IF(G3="Modérée","Faible","Modéré")),IF(F3="Modéré",IF(G3="Faible","Faible",IF(G3="Modérée","Modéré","FORT")),IF(G3="Faible","Modéré","FORT")))</f>
        <v>Faible</v>
      </c>
      <c r="I3" s="77" t="s">
        <v>330</v>
      </c>
      <c r="J3" s="84" t="s">
        <v>196</v>
      </c>
      <c r="K3" s="77" t="s">
        <v>75</v>
      </c>
      <c r="L3" s="77" t="s">
        <v>329</v>
      </c>
      <c r="M3" s="180"/>
      <c r="N3" s="202"/>
      <c r="O3" s="212" t="s">
        <v>379</v>
      </c>
      <c r="P3" s="206"/>
      <c r="Q3" s="206"/>
      <c r="R3" s="206"/>
      <c r="S3" s="206"/>
      <c r="T3" s="206"/>
      <c r="U3" s="206"/>
      <c r="V3" s="206"/>
      <c r="W3" s="206"/>
      <c r="X3" s="71"/>
    </row>
    <row r="4" spans="1:24" ht="51.75" customHeight="1">
      <c r="A4" s="287"/>
      <c r="B4" s="66" t="str">
        <f>'Process Map'!AM11</f>
        <v>Analyser le potentiel de vente compte tenu du marché</v>
      </c>
      <c r="C4" s="51" t="s">
        <v>157</v>
      </c>
      <c r="D4" s="45" t="s">
        <v>160</v>
      </c>
      <c r="E4" s="43" t="s">
        <v>161</v>
      </c>
      <c r="F4" s="43" t="s">
        <v>197</v>
      </c>
      <c r="G4" s="43" t="s">
        <v>198</v>
      </c>
      <c r="H4" s="43" t="str">
        <f t="shared" si="0"/>
        <v>FORT</v>
      </c>
      <c r="I4" s="43" t="s">
        <v>205</v>
      </c>
      <c r="J4" s="79" t="s">
        <v>196</v>
      </c>
      <c r="K4" s="77" t="s">
        <v>75</v>
      </c>
      <c r="L4" s="43" t="s">
        <v>208</v>
      </c>
      <c r="M4" s="181"/>
      <c r="N4" s="203"/>
      <c r="O4" s="213" t="s">
        <v>379</v>
      </c>
      <c r="P4" s="97"/>
      <c r="Q4" s="97"/>
      <c r="R4" s="97"/>
      <c r="S4" s="97"/>
      <c r="T4" s="97"/>
      <c r="U4" s="97"/>
      <c r="V4" s="97"/>
      <c r="W4" s="97"/>
      <c r="X4" s="72"/>
    </row>
    <row r="5" spans="1:24" ht="76.5">
      <c r="A5" s="287"/>
      <c r="B5" s="66" t="str">
        <f>'Process Map'!AM13</f>
        <v>Contractualiser l'achat (Prix, caractéristique du VO, délais, conditions)</v>
      </c>
      <c r="C5" s="45" t="s">
        <v>100</v>
      </c>
      <c r="D5" s="45" t="s">
        <v>101</v>
      </c>
      <c r="E5" s="45" t="s">
        <v>102</v>
      </c>
      <c r="F5" s="43" t="s">
        <v>197</v>
      </c>
      <c r="G5" s="43" t="s">
        <v>198</v>
      </c>
      <c r="H5" s="43" t="str">
        <f t="shared" si="0"/>
        <v>FORT</v>
      </c>
      <c r="I5" s="45" t="s">
        <v>126</v>
      </c>
      <c r="J5" s="79" t="s">
        <v>206</v>
      </c>
      <c r="K5" s="77" t="s">
        <v>75</v>
      </c>
      <c r="L5" s="43" t="s">
        <v>209</v>
      </c>
      <c r="M5" s="181"/>
      <c r="N5" s="203"/>
      <c r="O5" s="213" t="s">
        <v>379</v>
      </c>
      <c r="P5" s="97"/>
      <c r="Q5" s="97"/>
      <c r="R5" s="97"/>
      <c r="S5" s="97"/>
      <c r="T5" s="97"/>
      <c r="U5" s="97"/>
      <c r="V5" s="97"/>
      <c r="W5" s="97"/>
      <c r="X5" s="72"/>
    </row>
    <row r="6" spans="1:24" ht="51.75" customHeight="1">
      <c r="A6" s="287"/>
      <c r="B6" s="66" t="str">
        <f>'Process Map'!AM15</f>
        <v>Déclarer l'achat à la préfecture. Mettre à jour le livre de Police</v>
      </c>
      <c r="C6" s="51" t="s">
        <v>157</v>
      </c>
      <c r="D6" s="45" t="s">
        <v>119</v>
      </c>
      <c r="E6" s="45" t="s">
        <v>120</v>
      </c>
      <c r="F6" s="43" t="s">
        <v>75</v>
      </c>
      <c r="G6" s="43" t="s">
        <v>198</v>
      </c>
      <c r="H6" s="43" t="str">
        <f t="shared" si="0"/>
        <v>Modéré</v>
      </c>
      <c r="I6" s="45" t="s">
        <v>121</v>
      </c>
      <c r="J6" s="79" t="s">
        <v>206</v>
      </c>
      <c r="K6" s="77" t="s">
        <v>75</v>
      </c>
      <c r="L6" s="43" t="s">
        <v>210</v>
      </c>
      <c r="M6" s="181"/>
      <c r="N6" s="203"/>
      <c r="O6" s="213" t="s">
        <v>379</v>
      </c>
      <c r="P6" s="97"/>
      <c r="Q6" s="97"/>
      <c r="R6" s="97"/>
      <c r="S6" s="97"/>
      <c r="T6" s="97"/>
      <c r="U6" s="97"/>
      <c r="V6" s="97"/>
      <c r="W6" s="97"/>
      <c r="X6" s="72"/>
    </row>
    <row r="7" spans="1:24" ht="25.5">
      <c r="A7" s="287"/>
      <c r="B7" s="66" t="str">
        <f>'Process Map'!AM17</f>
        <v>Mettre à jour le S.I.</v>
      </c>
      <c r="C7" s="51" t="s">
        <v>157</v>
      </c>
      <c r="D7" s="45" t="s">
        <v>103</v>
      </c>
      <c r="E7" s="45" t="s">
        <v>104</v>
      </c>
      <c r="F7" s="43" t="s">
        <v>75</v>
      </c>
      <c r="G7" s="43" t="s">
        <v>198</v>
      </c>
      <c r="H7" s="43" t="str">
        <f t="shared" si="0"/>
        <v>Modéré</v>
      </c>
      <c r="I7" s="45" t="s">
        <v>162</v>
      </c>
      <c r="J7" s="79" t="s">
        <v>206</v>
      </c>
      <c r="K7" s="77" t="s">
        <v>75</v>
      </c>
      <c r="L7" s="43" t="s">
        <v>207</v>
      </c>
      <c r="M7" s="181"/>
      <c r="N7" s="203"/>
      <c r="O7" s="213" t="s">
        <v>379</v>
      </c>
      <c r="P7" s="97"/>
      <c r="Q7" s="97"/>
      <c r="R7" s="97"/>
      <c r="S7" s="97"/>
      <c r="T7" s="97"/>
      <c r="U7" s="97"/>
      <c r="V7" s="97"/>
      <c r="W7" s="97"/>
      <c r="X7" s="72"/>
    </row>
    <row r="8" spans="1:24" ht="51.75" customHeight="1">
      <c r="A8" s="288"/>
      <c r="B8" s="67" t="str">
        <f>'Process Map'!AM19</f>
        <v>Régler le fournisseur</v>
      </c>
      <c r="C8" s="54" t="s">
        <v>157</v>
      </c>
      <c r="D8" s="60" t="s">
        <v>114</v>
      </c>
      <c r="E8" s="60" t="s">
        <v>110</v>
      </c>
      <c r="F8" s="44" t="s">
        <v>75</v>
      </c>
      <c r="G8" s="44" t="s">
        <v>199</v>
      </c>
      <c r="H8" s="44" t="str">
        <f t="shared" si="0"/>
        <v>Faible</v>
      </c>
      <c r="I8" s="60" t="s">
        <v>113</v>
      </c>
      <c r="J8" s="80"/>
      <c r="K8" s="77" t="s">
        <v>75</v>
      </c>
      <c r="L8" s="44"/>
      <c r="M8" s="182"/>
      <c r="N8" s="204"/>
      <c r="O8" s="214" t="s">
        <v>386</v>
      </c>
      <c r="P8" s="98"/>
      <c r="Q8" s="98"/>
      <c r="R8" s="98"/>
      <c r="S8" s="98"/>
      <c r="T8" s="98"/>
      <c r="U8" s="98"/>
      <c r="V8" s="98"/>
      <c r="W8" s="98"/>
      <c r="X8" s="73"/>
    </row>
    <row r="9" spans="1:24" ht="51.75" customHeight="1">
      <c r="A9" s="260" t="str">
        <f>'Process Map'!AQ6</f>
        <v>VENDRE DES VO</v>
      </c>
      <c r="B9" s="68" t="str">
        <f>'Process Map'!AQ9</f>
        <v>Définir le besoin du client</v>
      </c>
      <c r="C9" s="63" t="s">
        <v>157</v>
      </c>
      <c r="D9" s="57" t="s">
        <v>76</v>
      </c>
      <c r="E9" s="57" t="s">
        <v>76</v>
      </c>
      <c r="F9" s="69" t="s">
        <v>75</v>
      </c>
      <c r="G9" s="69" t="s">
        <v>75</v>
      </c>
      <c r="H9" s="69" t="str">
        <f t="shared" si="0"/>
        <v>Faible</v>
      </c>
      <c r="I9" s="57"/>
      <c r="J9" s="81"/>
      <c r="K9" s="77" t="s">
        <v>75</v>
      </c>
      <c r="L9" s="59"/>
      <c r="M9" s="180"/>
      <c r="N9" s="202"/>
      <c r="O9" s="212" t="s">
        <v>377</v>
      </c>
      <c r="P9" s="206"/>
      <c r="Q9" s="206"/>
      <c r="R9" s="206"/>
      <c r="S9" s="206"/>
      <c r="T9" s="206"/>
      <c r="U9" s="206"/>
      <c r="V9" s="206"/>
      <c r="W9" s="206"/>
      <c r="X9" s="71"/>
    </row>
    <row r="10" spans="1:24" ht="51.75" customHeight="1">
      <c r="A10" s="288"/>
      <c r="B10" s="67" t="str">
        <f>'Process Map'!AQ11</f>
        <v>Contractualiser la vente (Prix, caractéristique du VN, délais, conditions, financement)</v>
      </c>
      <c r="C10" s="54" t="s">
        <v>157</v>
      </c>
      <c r="D10" s="60" t="s">
        <v>105</v>
      </c>
      <c r="E10" s="60" t="s">
        <v>81</v>
      </c>
      <c r="F10" s="44" t="s">
        <v>75</v>
      </c>
      <c r="G10" s="44" t="s">
        <v>199</v>
      </c>
      <c r="H10" s="44" t="str">
        <f t="shared" si="0"/>
        <v>Faible</v>
      </c>
      <c r="I10" s="60" t="s">
        <v>106</v>
      </c>
      <c r="J10" s="80"/>
      <c r="K10" s="77" t="s">
        <v>75</v>
      </c>
      <c r="L10" s="44"/>
      <c r="M10" s="182"/>
      <c r="N10" s="204"/>
      <c r="O10" s="214" t="s">
        <v>377</v>
      </c>
      <c r="P10" s="98"/>
      <c r="Q10" s="98"/>
      <c r="R10" s="98"/>
      <c r="S10" s="98"/>
      <c r="T10" s="98"/>
      <c r="U10" s="98"/>
      <c r="V10" s="98"/>
      <c r="W10" s="98"/>
      <c r="X10" s="73"/>
    </row>
    <row r="11" spans="1:24" ht="76.5">
      <c r="A11" s="260" t="str">
        <f>'Process Map'!AU6</f>
        <v>PREPARER LES VO</v>
      </c>
      <c r="B11" s="68" t="str">
        <f>'Process Map'!AU9</f>
        <v>Commander les accessoires</v>
      </c>
      <c r="C11" s="63" t="s">
        <v>157</v>
      </c>
      <c r="D11" s="63" t="s">
        <v>163</v>
      </c>
      <c r="E11" s="63" t="s">
        <v>189</v>
      </c>
      <c r="F11" s="69" t="s">
        <v>75</v>
      </c>
      <c r="G11" s="69" t="s">
        <v>199</v>
      </c>
      <c r="H11" s="69" t="str">
        <f t="shared" si="0"/>
        <v>Faible</v>
      </c>
      <c r="I11" s="63" t="s">
        <v>164</v>
      </c>
      <c r="J11" s="78"/>
      <c r="K11" s="77" t="s">
        <v>75</v>
      </c>
      <c r="L11" s="59"/>
      <c r="M11" s="180"/>
      <c r="N11" s="202"/>
      <c r="O11" s="212" t="s">
        <v>379</v>
      </c>
      <c r="P11" s="206"/>
      <c r="Q11" s="206"/>
      <c r="R11" s="206"/>
      <c r="S11" s="206"/>
      <c r="T11" s="206"/>
      <c r="U11" s="206"/>
      <c r="V11" s="206"/>
      <c r="W11" s="206"/>
      <c r="X11" s="71"/>
    </row>
    <row r="12" spans="1:24" ht="69.75" customHeight="1">
      <c r="A12" s="287"/>
      <c r="B12" s="66" t="str">
        <f>'Process Map'!AU11</f>
        <v>Commander les prestations externes (carrosserie, etc.)</v>
      </c>
      <c r="C12" s="51" t="s">
        <v>157</v>
      </c>
      <c r="D12" s="211" t="s">
        <v>465</v>
      </c>
      <c r="E12" s="51" t="s">
        <v>188</v>
      </c>
      <c r="F12" s="46" t="s">
        <v>75</v>
      </c>
      <c r="G12" s="46" t="s">
        <v>199</v>
      </c>
      <c r="H12" s="46" t="str">
        <f t="shared" si="0"/>
        <v>Faible</v>
      </c>
      <c r="I12" s="51" t="s">
        <v>78</v>
      </c>
      <c r="J12" s="79"/>
      <c r="K12" s="77" t="s">
        <v>75</v>
      </c>
      <c r="L12" s="43"/>
      <c r="M12" s="181"/>
      <c r="N12" s="203"/>
      <c r="O12" s="213" t="s">
        <v>379</v>
      </c>
      <c r="P12" s="97"/>
      <c r="Q12" s="97"/>
      <c r="R12" s="97"/>
      <c r="S12" s="97"/>
      <c r="T12" s="97"/>
      <c r="U12" s="97"/>
      <c r="V12" s="97"/>
      <c r="W12" s="97"/>
      <c r="X12" s="72"/>
    </row>
    <row r="13" spans="1:24" ht="51.75" customHeight="1">
      <c r="A13" s="288"/>
      <c r="B13" s="67" t="str">
        <f>'Process Map'!AU13</f>
        <v>Lancer l'O.R. de préparation et remise en état (FREVO)</v>
      </c>
      <c r="C13" s="54" t="s">
        <v>184</v>
      </c>
      <c r="D13" s="54" t="s">
        <v>185</v>
      </c>
      <c r="E13" s="54" t="s">
        <v>187</v>
      </c>
      <c r="F13" s="87" t="s">
        <v>75</v>
      </c>
      <c r="G13" s="87" t="s">
        <v>199</v>
      </c>
      <c r="H13" s="87" t="str">
        <f t="shared" si="0"/>
        <v>Faible</v>
      </c>
      <c r="I13" s="54" t="s">
        <v>186</v>
      </c>
      <c r="J13" s="83"/>
      <c r="K13" s="77" t="s">
        <v>75</v>
      </c>
      <c r="L13" s="44"/>
      <c r="M13" s="182"/>
      <c r="N13" s="204"/>
      <c r="O13" s="214" t="s">
        <v>379</v>
      </c>
      <c r="P13" s="98"/>
      <c r="Q13" s="98"/>
      <c r="R13" s="98"/>
      <c r="S13" s="98"/>
      <c r="T13" s="98"/>
      <c r="U13" s="98"/>
      <c r="V13" s="98"/>
      <c r="W13" s="98"/>
      <c r="X13" s="73"/>
    </row>
    <row r="14" spans="1:24" ht="51.75" customHeight="1">
      <c r="A14" s="260" t="str">
        <f>'Process Map'!AY6</f>
        <v>LIVRER ET ENCAISSER LE CLIENT</v>
      </c>
      <c r="B14" s="68" t="str">
        <f>'Process Map'!AY9</f>
        <v>Prévenir le client de la disponibilité du VO</v>
      </c>
      <c r="C14" s="63" t="s">
        <v>157</v>
      </c>
      <c r="D14" s="63" t="s">
        <v>86</v>
      </c>
      <c r="E14" s="63" t="s">
        <v>87</v>
      </c>
      <c r="F14" s="69" t="s">
        <v>75</v>
      </c>
      <c r="G14" s="69" t="s">
        <v>198</v>
      </c>
      <c r="H14" s="69" t="str">
        <f t="shared" si="0"/>
        <v>Modéré</v>
      </c>
      <c r="I14" s="63" t="s">
        <v>127</v>
      </c>
      <c r="J14" s="78" t="s">
        <v>211</v>
      </c>
      <c r="K14" s="77" t="s">
        <v>197</v>
      </c>
      <c r="L14" s="59" t="s">
        <v>212</v>
      </c>
      <c r="M14" s="180"/>
      <c r="N14" s="202"/>
      <c r="O14" s="212" t="s">
        <v>379</v>
      </c>
      <c r="P14" s="206"/>
      <c r="Q14" s="206"/>
      <c r="R14" s="206"/>
      <c r="S14" s="206"/>
      <c r="T14" s="206"/>
      <c r="U14" s="206"/>
      <c r="V14" s="206"/>
      <c r="W14" s="206"/>
      <c r="X14" s="71"/>
    </row>
    <row r="15" spans="1:24" ht="51.75" customHeight="1">
      <c r="A15" s="287"/>
      <c r="B15" s="66" t="str">
        <f>'Process Map'!AY11</f>
        <v>Emettre le Bon de Livraison (déclanche sortie stocks et facturation)</v>
      </c>
      <c r="C15" s="51" t="s">
        <v>157</v>
      </c>
      <c r="D15" s="51" t="s">
        <v>165</v>
      </c>
      <c r="E15" s="51" t="s">
        <v>117</v>
      </c>
      <c r="F15" s="46" t="s">
        <v>197</v>
      </c>
      <c r="G15" s="46" t="s">
        <v>199</v>
      </c>
      <c r="H15" s="46" t="str">
        <f t="shared" si="0"/>
        <v>Modéré</v>
      </c>
      <c r="I15" s="51" t="s">
        <v>118</v>
      </c>
      <c r="J15" s="79" t="s">
        <v>206</v>
      </c>
      <c r="K15" s="77" t="s">
        <v>75</v>
      </c>
      <c r="L15" s="43" t="s">
        <v>207</v>
      </c>
      <c r="M15" s="181"/>
      <c r="N15" s="203"/>
      <c r="O15" s="213" t="s">
        <v>379</v>
      </c>
      <c r="P15" s="97"/>
      <c r="Q15" s="97"/>
      <c r="R15" s="97"/>
      <c r="S15" s="97"/>
      <c r="T15" s="97"/>
      <c r="U15" s="97"/>
      <c r="V15" s="97"/>
      <c r="W15" s="97"/>
      <c r="X15" s="72"/>
    </row>
    <row r="16" spans="1:24" ht="51.75" customHeight="1">
      <c r="A16" s="287"/>
      <c r="B16" s="66" t="str">
        <f>'Process Map'!AY13</f>
        <v>Faire signer le B.L. par le client</v>
      </c>
      <c r="C16" s="51" t="s">
        <v>157</v>
      </c>
      <c r="D16" s="51" t="s">
        <v>90</v>
      </c>
      <c r="E16" s="51" t="s">
        <v>166</v>
      </c>
      <c r="F16" s="46" t="s">
        <v>75</v>
      </c>
      <c r="G16" s="46" t="s">
        <v>198</v>
      </c>
      <c r="H16" s="46" t="str">
        <f t="shared" si="0"/>
        <v>Modéré</v>
      </c>
      <c r="I16" s="51" t="s">
        <v>91</v>
      </c>
      <c r="J16" s="79" t="s">
        <v>206</v>
      </c>
      <c r="K16" s="77" t="s">
        <v>75</v>
      </c>
      <c r="L16" s="43" t="s">
        <v>207</v>
      </c>
      <c r="M16" s="181"/>
      <c r="N16" s="203"/>
      <c r="O16" s="213" t="s">
        <v>379</v>
      </c>
      <c r="P16" s="97"/>
      <c r="Q16" s="97"/>
      <c r="R16" s="97"/>
      <c r="S16" s="97"/>
      <c r="T16" s="97"/>
      <c r="U16" s="97"/>
      <c r="V16" s="97"/>
      <c r="W16" s="97"/>
      <c r="X16" s="72"/>
    </row>
    <row r="17" spans="1:24" ht="51.75" customHeight="1">
      <c r="A17" s="287"/>
      <c r="B17" s="66" t="str">
        <f>'Process Map'!AY15</f>
        <v>Remise de la carte grise, du VN et de la facture</v>
      </c>
      <c r="C17" s="51" t="s">
        <v>157</v>
      </c>
      <c r="D17" s="40" t="s">
        <v>76</v>
      </c>
      <c r="E17" s="40" t="s">
        <v>76</v>
      </c>
      <c r="F17" s="46" t="s">
        <v>75</v>
      </c>
      <c r="G17" s="46" t="s">
        <v>75</v>
      </c>
      <c r="H17" s="46" t="str">
        <f t="shared" si="0"/>
        <v>Faible</v>
      </c>
      <c r="I17" s="40" t="s">
        <v>76</v>
      </c>
      <c r="J17" s="79"/>
      <c r="K17" s="77" t="s">
        <v>75</v>
      </c>
      <c r="L17" s="43"/>
      <c r="M17" s="181"/>
      <c r="N17" s="203"/>
      <c r="O17" s="213" t="s">
        <v>377</v>
      </c>
      <c r="P17" s="97"/>
      <c r="Q17" s="97"/>
      <c r="R17" s="97"/>
      <c r="S17" s="97"/>
      <c r="T17" s="97"/>
      <c r="U17" s="97"/>
      <c r="V17" s="97"/>
      <c r="W17" s="97"/>
      <c r="X17" s="72"/>
    </row>
    <row r="18" spans="1:24" ht="38.25">
      <c r="A18" s="288"/>
      <c r="B18" s="67" t="str">
        <f>'Process Map'!AY17</f>
        <v>Encaisser</v>
      </c>
      <c r="C18" s="54" t="s">
        <v>157</v>
      </c>
      <c r="D18" s="54" t="s">
        <v>107</v>
      </c>
      <c r="E18" s="54" t="s">
        <v>93</v>
      </c>
      <c r="F18" s="87" t="s">
        <v>197</v>
      </c>
      <c r="G18" s="87" t="s">
        <v>198</v>
      </c>
      <c r="H18" s="87" t="str">
        <f t="shared" si="0"/>
        <v>FORT</v>
      </c>
      <c r="I18" s="54" t="s">
        <v>135</v>
      </c>
      <c r="J18" s="80" t="s">
        <v>206</v>
      </c>
      <c r="K18" s="77" t="s">
        <v>75</v>
      </c>
      <c r="L18" s="44" t="s">
        <v>213</v>
      </c>
      <c r="M18" s="182"/>
      <c r="N18" s="204"/>
      <c r="O18" s="214" t="s">
        <v>377</v>
      </c>
      <c r="P18" s="98"/>
      <c r="Q18" s="98"/>
      <c r="R18" s="98"/>
      <c r="S18" s="98"/>
      <c r="T18" s="98"/>
      <c r="U18" s="98"/>
      <c r="V18" s="98"/>
      <c r="W18" s="98"/>
      <c r="X18" s="73"/>
    </row>
    <row r="19" spans="1:24">
      <c r="N19" s="205"/>
      <c r="O19" s="221"/>
      <c r="P19" s="208"/>
      <c r="Q19" s="208"/>
      <c r="R19" s="208"/>
      <c r="S19" s="208"/>
      <c r="T19" s="208"/>
      <c r="U19" s="208"/>
      <c r="V19" s="208"/>
      <c r="W19" s="208"/>
      <c r="X19" s="183"/>
    </row>
    <row r="20" spans="1:24">
      <c r="N20" s="205"/>
      <c r="O20" s="221"/>
      <c r="P20" s="208"/>
      <c r="Q20" s="208"/>
      <c r="R20" s="208"/>
      <c r="S20" s="208"/>
      <c r="T20" s="208"/>
      <c r="U20" s="208"/>
      <c r="V20" s="208"/>
      <c r="W20" s="208"/>
      <c r="X20" s="183"/>
    </row>
    <row r="21" spans="1:24">
      <c r="N21" s="205"/>
      <c r="O21" s="221"/>
      <c r="P21" s="208"/>
      <c r="Q21" s="208"/>
      <c r="R21" s="208"/>
      <c r="S21" s="208"/>
      <c r="T21" s="208"/>
      <c r="U21" s="208"/>
      <c r="V21" s="208"/>
      <c r="W21" s="208"/>
      <c r="X21" s="183"/>
    </row>
    <row r="22" spans="1:24">
      <c r="N22" s="205"/>
      <c r="O22" s="221"/>
      <c r="P22" s="208"/>
      <c r="Q22" s="208"/>
      <c r="R22" s="208"/>
      <c r="S22" s="208"/>
      <c r="T22" s="208"/>
      <c r="U22" s="208"/>
      <c r="V22" s="208"/>
      <c r="W22" s="208"/>
      <c r="X22" s="183"/>
    </row>
    <row r="23" spans="1:24">
      <c r="N23" s="205"/>
      <c r="O23" s="221"/>
      <c r="P23" s="208"/>
      <c r="Q23" s="208"/>
      <c r="R23" s="208"/>
      <c r="S23" s="208"/>
      <c r="T23" s="208"/>
      <c r="U23" s="208"/>
      <c r="V23" s="208"/>
      <c r="W23" s="208"/>
      <c r="X23" s="183"/>
    </row>
    <row r="24" spans="1:24">
      <c r="N24" s="205"/>
      <c r="O24" s="221"/>
      <c r="P24" s="208"/>
      <c r="Q24" s="208"/>
      <c r="R24" s="208"/>
      <c r="S24" s="208"/>
      <c r="T24" s="208"/>
      <c r="U24" s="208"/>
      <c r="V24" s="208"/>
      <c r="W24" s="208"/>
      <c r="X24" s="183"/>
    </row>
    <row r="25" spans="1:24">
      <c r="N25" s="205"/>
      <c r="O25" s="221"/>
      <c r="P25" s="208"/>
      <c r="Q25" s="208"/>
      <c r="R25" s="208"/>
      <c r="S25" s="208"/>
      <c r="T25" s="208"/>
      <c r="U25" s="208"/>
      <c r="V25" s="208"/>
      <c r="W25" s="208"/>
      <c r="X25" s="183"/>
    </row>
    <row r="26" spans="1:24">
      <c r="N26" s="205"/>
      <c r="O26" s="221"/>
      <c r="P26" s="208"/>
      <c r="Q26" s="208"/>
      <c r="R26" s="208"/>
      <c r="S26" s="208"/>
      <c r="T26" s="208"/>
      <c r="U26" s="208"/>
      <c r="V26" s="208"/>
      <c r="W26" s="208"/>
      <c r="X26" s="183"/>
    </row>
    <row r="27" spans="1:24">
      <c r="N27" s="205"/>
      <c r="O27" s="221"/>
      <c r="P27" s="208"/>
      <c r="Q27" s="208"/>
      <c r="R27" s="208"/>
      <c r="S27" s="208"/>
      <c r="T27" s="208"/>
      <c r="U27" s="208"/>
      <c r="V27" s="208"/>
      <c r="W27" s="208"/>
      <c r="X27" s="183"/>
    </row>
    <row r="28" spans="1:24">
      <c r="N28" s="205"/>
      <c r="O28" s="221"/>
      <c r="P28" s="208"/>
      <c r="Q28" s="208"/>
      <c r="R28" s="208"/>
      <c r="S28" s="208"/>
      <c r="T28" s="208"/>
      <c r="U28" s="208"/>
      <c r="V28" s="208"/>
      <c r="W28" s="208"/>
      <c r="X28" s="183"/>
    </row>
    <row r="29" spans="1:24">
      <c r="N29" s="205"/>
      <c r="O29" s="221"/>
      <c r="P29" s="208"/>
      <c r="Q29" s="208"/>
      <c r="R29" s="208"/>
      <c r="S29" s="208"/>
      <c r="T29" s="208"/>
      <c r="U29" s="208"/>
      <c r="V29" s="208"/>
      <c r="W29" s="208"/>
      <c r="X29" s="183"/>
    </row>
    <row r="30" spans="1:24">
      <c r="N30" s="205"/>
      <c r="O30" s="221"/>
      <c r="P30" s="208"/>
      <c r="Q30" s="208"/>
      <c r="R30" s="208"/>
      <c r="S30" s="208"/>
      <c r="T30" s="208"/>
      <c r="U30" s="208"/>
      <c r="V30" s="208"/>
      <c r="W30" s="208"/>
      <c r="X30" s="183"/>
    </row>
    <row r="31" spans="1:24">
      <c r="N31" s="205"/>
      <c r="O31" s="221"/>
      <c r="P31" s="208"/>
      <c r="Q31" s="208"/>
      <c r="R31" s="208"/>
      <c r="S31" s="208"/>
      <c r="T31" s="208"/>
      <c r="U31" s="208"/>
      <c r="V31" s="208"/>
      <c r="W31" s="208"/>
      <c r="X31" s="183"/>
    </row>
    <row r="32" spans="1:24">
      <c r="N32" s="205"/>
      <c r="O32" s="221"/>
      <c r="P32" s="208"/>
      <c r="Q32" s="208"/>
      <c r="R32" s="208"/>
      <c r="S32" s="208"/>
      <c r="T32" s="208"/>
      <c r="U32" s="208"/>
      <c r="V32" s="208"/>
      <c r="W32" s="208"/>
      <c r="X32" s="183"/>
    </row>
    <row r="33" spans="14:24">
      <c r="N33" s="205"/>
      <c r="O33" s="221"/>
      <c r="P33" s="208"/>
      <c r="Q33" s="208"/>
      <c r="R33" s="208"/>
      <c r="S33" s="208"/>
      <c r="T33" s="208"/>
      <c r="U33" s="208"/>
      <c r="V33" s="208"/>
      <c r="W33" s="208"/>
      <c r="X33" s="183"/>
    </row>
    <row r="34" spans="14:24">
      <c r="N34" s="205"/>
      <c r="O34" s="221"/>
      <c r="P34" s="208"/>
      <c r="Q34" s="208"/>
      <c r="R34" s="208"/>
      <c r="S34" s="208"/>
      <c r="T34" s="208"/>
      <c r="U34" s="208"/>
      <c r="V34" s="208"/>
      <c r="W34" s="208"/>
      <c r="X34" s="183"/>
    </row>
    <row r="35" spans="14:24">
      <c r="N35" s="205"/>
      <c r="O35" s="221"/>
      <c r="P35" s="208"/>
      <c r="Q35" s="208"/>
      <c r="R35" s="208"/>
      <c r="S35" s="208"/>
      <c r="T35" s="208"/>
      <c r="U35" s="208"/>
      <c r="V35" s="208"/>
      <c r="W35" s="208"/>
      <c r="X35" s="183"/>
    </row>
    <row r="36" spans="14:24">
      <c r="N36" s="205"/>
      <c r="O36" s="221"/>
      <c r="P36" s="208"/>
      <c r="Q36" s="208"/>
      <c r="R36" s="208"/>
      <c r="S36" s="208"/>
      <c r="T36" s="208"/>
      <c r="U36" s="208"/>
      <c r="V36" s="208"/>
      <c r="W36" s="208"/>
      <c r="X36" s="183"/>
    </row>
    <row r="37" spans="14:24">
      <c r="N37" s="205"/>
      <c r="O37" s="221"/>
      <c r="P37" s="208"/>
      <c r="Q37" s="208"/>
      <c r="R37" s="208"/>
      <c r="S37" s="208"/>
      <c r="T37" s="208"/>
      <c r="U37" s="208"/>
      <c r="V37" s="208"/>
      <c r="W37" s="208"/>
      <c r="X37" s="183"/>
    </row>
    <row r="38" spans="14:24">
      <c r="N38" s="205"/>
      <c r="O38" s="221"/>
      <c r="P38" s="208"/>
      <c r="Q38" s="208"/>
      <c r="R38" s="208"/>
      <c r="S38" s="208"/>
      <c r="T38" s="208"/>
      <c r="U38" s="208"/>
      <c r="V38" s="208"/>
      <c r="W38" s="208"/>
      <c r="X38" s="183"/>
    </row>
    <row r="39" spans="14:24">
      <c r="N39" s="205"/>
      <c r="O39" s="221"/>
      <c r="P39" s="208"/>
      <c r="Q39" s="208"/>
      <c r="R39" s="208"/>
      <c r="S39" s="208"/>
      <c r="T39" s="208"/>
      <c r="U39" s="208"/>
      <c r="V39" s="208"/>
      <c r="W39" s="208"/>
      <c r="X39" s="183"/>
    </row>
    <row r="40" spans="14:24">
      <c r="N40" s="205"/>
      <c r="O40" s="221"/>
      <c r="P40" s="208"/>
      <c r="Q40" s="208"/>
      <c r="R40" s="208"/>
      <c r="S40" s="208"/>
      <c r="T40" s="208"/>
      <c r="U40" s="208"/>
      <c r="V40" s="208"/>
      <c r="W40" s="208"/>
      <c r="X40" s="183"/>
    </row>
    <row r="41" spans="14:24">
      <c r="N41" s="205"/>
      <c r="O41" s="221"/>
      <c r="P41" s="208"/>
      <c r="Q41" s="208"/>
      <c r="R41" s="208"/>
      <c r="S41" s="208"/>
      <c r="T41" s="208"/>
      <c r="U41" s="208"/>
      <c r="V41" s="208"/>
      <c r="W41" s="208"/>
      <c r="X41" s="183"/>
    </row>
    <row r="42" spans="14:24">
      <c r="N42" s="205"/>
      <c r="O42" s="221"/>
      <c r="P42" s="208"/>
      <c r="Q42" s="208"/>
      <c r="R42" s="208"/>
      <c r="S42" s="208"/>
      <c r="T42" s="208"/>
      <c r="U42" s="208"/>
      <c r="V42" s="208"/>
      <c r="W42" s="208"/>
      <c r="X42" s="183"/>
    </row>
    <row r="43" spans="14:24">
      <c r="N43" s="205"/>
      <c r="O43" s="221"/>
      <c r="P43" s="208"/>
      <c r="Q43" s="208"/>
      <c r="R43" s="208"/>
      <c r="S43" s="208"/>
      <c r="T43" s="208"/>
      <c r="U43" s="208"/>
      <c r="V43" s="208"/>
      <c r="W43" s="208"/>
      <c r="X43" s="183"/>
    </row>
    <row r="44" spans="14:24">
      <c r="N44" s="205"/>
      <c r="O44" s="221"/>
      <c r="P44" s="208"/>
      <c r="Q44" s="208"/>
      <c r="R44" s="208"/>
      <c r="S44" s="208"/>
      <c r="T44" s="208"/>
      <c r="U44" s="208"/>
      <c r="V44" s="208"/>
      <c r="W44" s="208"/>
      <c r="X44" s="183"/>
    </row>
    <row r="45" spans="14:24">
      <c r="N45" s="205"/>
      <c r="O45" s="221"/>
      <c r="P45" s="208"/>
      <c r="Q45" s="208"/>
      <c r="R45" s="208"/>
      <c r="S45" s="208"/>
      <c r="T45" s="208"/>
      <c r="U45" s="208"/>
      <c r="V45" s="208"/>
      <c r="W45" s="208"/>
      <c r="X45" s="183"/>
    </row>
    <row r="46" spans="14:24">
      <c r="N46" s="205"/>
      <c r="O46" s="221"/>
      <c r="P46" s="208"/>
      <c r="Q46" s="208"/>
      <c r="R46" s="208"/>
      <c r="S46" s="208"/>
      <c r="T46" s="208"/>
      <c r="U46" s="208"/>
      <c r="V46" s="208"/>
      <c r="W46" s="208"/>
      <c r="X46" s="183"/>
    </row>
    <row r="47" spans="14:24">
      <c r="N47" s="205"/>
      <c r="O47" s="221"/>
      <c r="P47" s="208"/>
      <c r="Q47" s="208"/>
      <c r="R47" s="208"/>
      <c r="S47" s="208"/>
      <c r="T47" s="208"/>
      <c r="U47" s="208"/>
      <c r="V47" s="208"/>
      <c r="W47" s="208"/>
      <c r="X47" s="183"/>
    </row>
    <row r="48" spans="14:24">
      <c r="N48" s="205"/>
      <c r="O48" s="221"/>
      <c r="P48" s="208"/>
      <c r="Q48" s="208"/>
      <c r="R48" s="208"/>
      <c r="S48" s="208"/>
      <c r="T48" s="208"/>
      <c r="U48" s="208"/>
      <c r="V48" s="208"/>
      <c r="W48" s="208"/>
      <c r="X48" s="183"/>
    </row>
    <row r="49" spans="14:24">
      <c r="N49" s="205"/>
      <c r="O49" s="221"/>
      <c r="P49" s="208"/>
      <c r="Q49" s="208"/>
      <c r="R49" s="208"/>
      <c r="S49" s="208"/>
      <c r="T49" s="208"/>
      <c r="U49" s="208"/>
      <c r="V49" s="208"/>
      <c r="W49" s="208"/>
      <c r="X49" s="183"/>
    </row>
    <row r="50" spans="14:24">
      <c r="N50" s="205"/>
      <c r="O50" s="221"/>
      <c r="P50" s="208"/>
      <c r="Q50" s="208"/>
      <c r="R50" s="208"/>
      <c r="S50" s="208"/>
      <c r="T50" s="208"/>
      <c r="U50" s="208"/>
      <c r="V50" s="208"/>
      <c r="W50" s="208"/>
      <c r="X50" s="183"/>
    </row>
    <row r="51" spans="14:24">
      <c r="N51" s="205"/>
      <c r="O51" s="221"/>
      <c r="P51" s="208"/>
      <c r="Q51" s="208"/>
      <c r="R51" s="208"/>
      <c r="S51" s="208"/>
      <c r="T51" s="208"/>
      <c r="U51" s="208"/>
      <c r="V51" s="208"/>
      <c r="W51" s="208"/>
      <c r="X51" s="183"/>
    </row>
    <row r="52" spans="14:24">
      <c r="N52" s="205"/>
      <c r="O52" s="221"/>
      <c r="P52" s="208"/>
      <c r="Q52" s="208"/>
      <c r="R52" s="208"/>
      <c r="S52" s="208"/>
      <c r="T52" s="208"/>
      <c r="U52" s="208"/>
      <c r="V52" s="208"/>
      <c r="W52" s="208"/>
      <c r="X52" s="183"/>
    </row>
    <row r="53" spans="14:24">
      <c r="N53" s="205"/>
      <c r="O53" s="221"/>
      <c r="P53" s="208"/>
      <c r="Q53" s="208"/>
      <c r="R53" s="208"/>
      <c r="S53" s="208"/>
      <c r="T53" s="208"/>
      <c r="U53" s="208"/>
      <c r="V53" s="208"/>
      <c r="W53" s="208"/>
      <c r="X53" s="183"/>
    </row>
    <row r="54" spans="14:24">
      <c r="N54" s="205"/>
      <c r="O54" s="221"/>
      <c r="P54" s="208"/>
      <c r="Q54" s="208"/>
      <c r="R54" s="208"/>
      <c r="S54" s="208"/>
      <c r="T54" s="208"/>
      <c r="U54" s="208"/>
      <c r="V54" s="208"/>
      <c r="W54" s="208"/>
      <c r="X54" s="183"/>
    </row>
    <row r="55" spans="14:24">
      <c r="N55" s="205"/>
      <c r="O55" s="221"/>
      <c r="P55" s="208"/>
      <c r="Q55" s="208"/>
      <c r="R55" s="208"/>
      <c r="S55" s="208"/>
      <c r="T55" s="208"/>
      <c r="U55" s="208"/>
      <c r="V55" s="208"/>
      <c r="W55" s="208"/>
      <c r="X55" s="183"/>
    </row>
    <row r="56" spans="14:24">
      <c r="N56" s="205"/>
      <c r="O56" s="221"/>
      <c r="P56" s="208"/>
      <c r="Q56" s="208"/>
      <c r="R56" s="208"/>
      <c r="S56" s="208"/>
      <c r="T56" s="208"/>
      <c r="U56" s="208"/>
      <c r="V56" s="208"/>
      <c r="W56" s="208"/>
      <c r="X56" s="183"/>
    </row>
    <row r="57" spans="14:24">
      <c r="N57" s="205"/>
      <c r="O57" s="221"/>
      <c r="P57" s="208"/>
      <c r="Q57" s="208"/>
      <c r="R57" s="208"/>
      <c r="S57" s="208"/>
      <c r="T57" s="208"/>
      <c r="U57" s="208"/>
      <c r="V57" s="208"/>
      <c r="W57" s="208"/>
      <c r="X57" s="183"/>
    </row>
    <row r="58" spans="14:24">
      <c r="N58" s="205"/>
      <c r="O58" s="221"/>
      <c r="P58" s="208"/>
      <c r="Q58" s="208"/>
      <c r="R58" s="208"/>
      <c r="S58" s="208"/>
      <c r="T58" s="208"/>
      <c r="U58" s="208"/>
      <c r="V58" s="208"/>
      <c r="W58" s="208"/>
      <c r="X58" s="183"/>
    </row>
    <row r="59" spans="14:24">
      <c r="N59" s="205"/>
      <c r="O59" s="221"/>
      <c r="P59" s="208"/>
      <c r="Q59" s="208"/>
      <c r="R59" s="208"/>
      <c r="S59" s="208"/>
      <c r="T59" s="208"/>
      <c r="U59" s="208"/>
      <c r="V59" s="208"/>
      <c r="W59" s="208"/>
      <c r="X59" s="183"/>
    </row>
    <row r="60" spans="14:24">
      <c r="N60" s="205"/>
      <c r="O60" s="221"/>
      <c r="P60" s="208"/>
      <c r="Q60" s="208"/>
      <c r="R60" s="208"/>
      <c r="S60" s="208"/>
      <c r="T60" s="208"/>
      <c r="U60" s="208"/>
      <c r="V60" s="208"/>
      <c r="W60" s="208"/>
      <c r="X60" s="183"/>
    </row>
    <row r="61" spans="14:24">
      <c r="N61" s="205"/>
      <c r="O61" s="221"/>
      <c r="P61" s="208"/>
      <c r="Q61" s="208"/>
      <c r="R61" s="208"/>
      <c r="S61" s="208"/>
      <c r="T61" s="208"/>
      <c r="U61" s="208"/>
      <c r="V61" s="208"/>
      <c r="W61" s="208"/>
      <c r="X61" s="183"/>
    </row>
    <row r="62" spans="14:24">
      <c r="N62" s="205"/>
      <c r="O62" s="221"/>
      <c r="P62" s="208"/>
      <c r="Q62" s="208"/>
      <c r="R62" s="208"/>
      <c r="S62" s="208"/>
      <c r="T62" s="208"/>
      <c r="U62" s="208"/>
      <c r="V62" s="208"/>
      <c r="W62" s="208"/>
      <c r="X62" s="183"/>
    </row>
    <row r="63" spans="14:24">
      <c r="N63" s="205"/>
      <c r="O63" s="221"/>
      <c r="P63" s="208"/>
      <c r="Q63" s="208"/>
      <c r="R63" s="208"/>
      <c r="S63" s="208"/>
      <c r="T63" s="208"/>
      <c r="U63" s="208"/>
      <c r="V63" s="208"/>
      <c r="W63" s="208"/>
      <c r="X63" s="183"/>
    </row>
    <row r="64" spans="14:24">
      <c r="N64" s="205"/>
      <c r="O64" s="221"/>
      <c r="P64" s="208"/>
      <c r="Q64" s="208"/>
      <c r="R64" s="208"/>
      <c r="S64" s="208"/>
      <c r="T64" s="208"/>
      <c r="U64" s="208"/>
      <c r="V64" s="208"/>
      <c r="W64" s="208"/>
      <c r="X64" s="183"/>
    </row>
    <row r="65" spans="14:24">
      <c r="N65" s="205"/>
      <c r="O65" s="221"/>
      <c r="P65" s="208"/>
      <c r="Q65" s="208"/>
      <c r="R65" s="208"/>
      <c r="S65" s="208"/>
      <c r="T65" s="208"/>
      <c r="U65" s="208"/>
      <c r="V65" s="208"/>
      <c r="W65" s="208"/>
      <c r="X65" s="183"/>
    </row>
    <row r="66" spans="14:24">
      <c r="N66" s="205"/>
      <c r="O66" s="221"/>
      <c r="P66" s="208"/>
      <c r="Q66" s="208"/>
      <c r="R66" s="208"/>
      <c r="S66" s="208"/>
      <c r="T66" s="208"/>
      <c r="U66" s="208"/>
      <c r="V66" s="208"/>
      <c r="W66" s="208"/>
      <c r="X66" s="183"/>
    </row>
    <row r="67" spans="14:24">
      <c r="N67" s="205"/>
      <c r="O67" s="221"/>
      <c r="P67" s="208"/>
      <c r="Q67" s="208"/>
      <c r="R67" s="208"/>
      <c r="S67" s="208"/>
      <c r="T67" s="208"/>
      <c r="U67" s="208"/>
      <c r="V67" s="208"/>
      <c r="W67" s="208"/>
      <c r="X67" s="183"/>
    </row>
    <row r="68" spans="14:24">
      <c r="N68" s="205"/>
      <c r="O68" s="221"/>
      <c r="P68" s="208"/>
      <c r="Q68" s="208"/>
      <c r="R68" s="208"/>
      <c r="S68" s="208"/>
      <c r="T68" s="208"/>
      <c r="U68" s="208"/>
      <c r="V68" s="208"/>
      <c r="W68" s="208"/>
      <c r="X68" s="183"/>
    </row>
    <row r="69" spans="14:24">
      <c r="N69" s="205"/>
      <c r="O69" s="221"/>
      <c r="P69" s="208"/>
      <c r="Q69" s="208"/>
      <c r="R69" s="208"/>
      <c r="S69" s="208"/>
      <c r="T69" s="208"/>
      <c r="U69" s="208"/>
      <c r="V69" s="208"/>
      <c r="W69" s="208"/>
      <c r="X69" s="183"/>
    </row>
    <row r="70" spans="14:24">
      <c r="N70" s="205"/>
      <c r="O70" s="221"/>
      <c r="P70" s="208"/>
      <c r="Q70" s="208"/>
      <c r="R70" s="208"/>
      <c r="S70" s="208"/>
      <c r="T70" s="208"/>
      <c r="U70" s="208"/>
      <c r="V70" s="208"/>
      <c r="W70" s="208"/>
      <c r="X70" s="183"/>
    </row>
    <row r="71" spans="14:24">
      <c r="N71" s="205"/>
      <c r="O71" s="221"/>
      <c r="P71" s="208"/>
      <c r="Q71" s="208"/>
      <c r="R71" s="208"/>
      <c r="S71" s="208"/>
      <c r="T71" s="208"/>
      <c r="U71" s="208"/>
      <c r="V71" s="208"/>
      <c r="W71" s="208"/>
      <c r="X71" s="183"/>
    </row>
    <row r="72" spans="14:24">
      <c r="N72" s="205"/>
      <c r="O72" s="221"/>
      <c r="P72" s="208"/>
      <c r="Q72" s="208"/>
      <c r="R72" s="208"/>
      <c r="S72" s="208"/>
      <c r="T72" s="208"/>
      <c r="U72" s="208"/>
      <c r="V72" s="208"/>
      <c r="W72" s="208"/>
      <c r="X72" s="183"/>
    </row>
    <row r="73" spans="14:24">
      <c r="N73" s="205"/>
      <c r="O73" s="221"/>
      <c r="P73" s="208"/>
      <c r="Q73" s="208"/>
      <c r="R73" s="208"/>
      <c r="S73" s="208"/>
      <c r="T73" s="208"/>
      <c r="U73" s="208"/>
      <c r="V73" s="208"/>
      <c r="W73" s="208"/>
      <c r="X73" s="183"/>
    </row>
    <row r="74" spans="14:24">
      <c r="N74" s="205"/>
      <c r="O74" s="221"/>
      <c r="P74" s="208"/>
      <c r="Q74" s="208"/>
      <c r="R74" s="208"/>
      <c r="S74" s="208"/>
      <c r="T74" s="208"/>
      <c r="U74" s="208"/>
      <c r="V74" s="208"/>
      <c r="W74" s="208"/>
      <c r="X74" s="183"/>
    </row>
    <row r="75" spans="14:24">
      <c r="N75" s="205"/>
      <c r="O75" s="221"/>
      <c r="P75" s="208"/>
      <c r="Q75" s="208"/>
      <c r="R75" s="208"/>
      <c r="S75" s="208"/>
      <c r="T75" s="208"/>
      <c r="U75" s="208"/>
      <c r="V75" s="208"/>
      <c r="W75" s="208"/>
      <c r="X75" s="183"/>
    </row>
    <row r="76" spans="14:24">
      <c r="N76" s="205"/>
      <c r="O76" s="221"/>
      <c r="P76" s="208"/>
      <c r="Q76" s="208"/>
      <c r="R76" s="208"/>
      <c r="S76" s="208"/>
      <c r="T76" s="208"/>
      <c r="U76" s="208"/>
      <c r="V76" s="208"/>
      <c r="W76" s="208"/>
      <c r="X76" s="183"/>
    </row>
    <row r="77" spans="14:24">
      <c r="N77" s="205"/>
      <c r="O77" s="221"/>
      <c r="P77" s="208"/>
      <c r="Q77" s="208"/>
      <c r="R77" s="208"/>
      <c r="S77" s="208"/>
      <c r="T77" s="208"/>
      <c r="U77" s="208"/>
      <c r="V77" s="208"/>
      <c r="W77" s="208"/>
      <c r="X77" s="183"/>
    </row>
    <row r="78" spans="14:24">
      <c r="N78" s="205"/>
      <c r="O78" s="221"/>
      <c r="P78" s="208"/>
      <c r="Q78" s="208"/>
      <c r="R78" s="208"/>
      <c r="S78" s="208"/>
      <c r="T78" s="208"/>
      <c r="U78" s="208"/>
      <c r="V78" s="208"/>
      <c r="W78" s="208"/>
      <c r="X78" s="183"/>
    </row>
    <row r="79" spans="14:24">
      <c r="N79" s="205"/>
      <c r="O79" s="221"/>
      <c r="P79" s="208"/>
      <c r="Q79" s="208"/>
      <c r="R79" s="208"/>
      <c r="S79" s="208"/>
      <c r="T79" s="208"/>
      <c r="U79" s="208"/>
      <c r="V79" s="208"/>
      <c r="W79" s="208"/>
      <c r="X79" s="183"/>
    </row>
    <row r="80" spans="14:24">
      <c r="N80" s="205"/>
      <c r="O80" s="221"/>
      <c r="P80" s="208"/>
      <c r="Q80" s="208"/>
      <c r="R80" s="208"/>
      <c r="S80" s="208"/>
      <c r="T80" s="208"/>
      <c r="U80" s="208"/>
      <c r="V80" s="208"/>
      <c r="W80" s="208"/>
      <c r="X80" s="183"/>
    </row>
    <row r="81" spans="14:24">
      <c r="N81" s="205"/>
      <c r="O81" s="221"/>
      <c r="P81" s="208"/>
      <c r="Q81" s="208"/>
      <c r="R81" s="208"/>
      <c r="S81" s="208"/>
      <c r="T81" s="208"/>
      <c r="U81" s="208"/>
      <c r="V81" s="208"/>
      <c r="W81" s="208"/>
      <c r="X81" s="183"/>
    </row>
  </sheetData>
  <mergeCells count="10">
    <mergeCell ref="I1:K1"/>
    <mergeCell ref="L1:N1"/>
    <mergeCell ref="O1:X1"/>
    <mergeCell ref="A14:A18"/>
    <mergeCell ref="C2:D2"/>
    <mergeCell ref="A3:A8"/>
    <mergeCell ref="A9:A10"/>
    <mergeCell ref="A11:A13"/>
    <mergeCell ref="A1:B1"/>
    <mergeCell ref="C1:H1"/>
  </mergeCells>
  <phoneticPr fontId="0" type="noConversion"/>
  <conditionalFormatting sqref="K2">
    <cfRule type="cellIs" dxfId="53" priority="13" stopIfTrue="1" operator="equal">
      <formula>"Faible"</formula>
    </cfRule>
    <cfRule type="cellIs" dxfId="52" priority="14" stopIfTrue="1" operator="equal">
      <formula>"FORT"</formula>
    </cfRule>
    <cfRule type="cellIs" dxfId="51" priority="15" stopIfTrue="1" operator="equal">
      <formula>"Modéré"</formula>
    </cfRule>
  </conditionalFormatting>
  <conditionalFormatting sqref="F2 H2">
    <cfRule type="cellIs" dxfId="50" priority="16" stopIfTrue="1" operator="equal">
      <formula>"FORT"</formula>
    </cfRule>
    <cfRule type="cellIs" dxfId="49" priority="17" stopIfTrue="1" operator="equal">
      <formula>"Faible"</formula>
    </cfRule>
    <cfRule type="cellIs" dxfId="48" priority="18" stopIfTrue="1" operator="equal">
      <formula>"Modéré"</formula>
    </cfRule>
  </conditionalFormatting>
  <conditionalFormatting sqref="G2">
    <cfRule type="cellIs" dxfId="47" priority="19" stopIfTrue="1" operator="equal">
      <formula>"ELEVEE"</formula>
    </cfRule>
    <cfRule type="cellIs" dxfId="46" priority="20" stopIfTrue="1" operator="equal">
      <formula>"Faible"</formula>
    </cfRule>
    <cfRule type="cellIs" dxfId="45" priority="21" stopIfTrue="1" operator="equal">
      <formula>"Modérée"</formula>
    </cfRule>
  </conditionalFormatting>
  <conditionalFormatting sqref="F3:F18 H3:H18 K3:K18">
    <cfRule type="cellIs" dxfId="44" priority="22" stopIfTrue="1" operator="equal">
      <formula>"FORT"</formula>
    </cfRule>
    <cfRule type="cellIs" dxfId="43" priority="23" stopIfTrue="1" operator="equal">
      <formula>"Modéré"</formula>
    </cfRule>
    <cfRule type="cellIs" dxfId="42" priority="24" stopIfTrue="1" operator="equal">
      <formula>"Faible"</formula>
    </cfRule>
  </conditionalFormatting>
  <conditionalFormatting sqref="G3:G18">
    <cfRule type="cellIs" dxfId="41" priority="25" stopIfTrue="1" operator="equal">
      <formula>"ELEVEE"</formula>
    </cfRule>
    <cfRule type="cellIs" dxfId="40" priority="26" stopIfTrue="1" operator="equal">
      <formula>"Modérée"</formula>
    </cfRule>
    <cfRule type="cellIs" dxfId="39" priority="27" stopIfTrue="1" operator="equal">
      <formula>"Faible"</formula>
    </cfRule>
  </conditionalFormatting>
  <conditionalFormatting sqref="K1:K2">
    <cfRule type="cellIs" dxfId="38" priority="10" stopIfTrue="1" operator="equal">
      <formula>"Faible"</formula>
    </cfRule>
    <cfRule type="cellIs" dxfId="37" priority="11" stopIfTrue="1" operator="equal">
      <formula>"FORT"</formula>
    </cfRule>
    <cfRule type="cellIs" dxfId="36" priority="12" stopIfTrue="1" operator="equal">
      <formula>"Modéré"</formula>
    </cfRule>
  </conditionalFormatting>
  <conditionalFormatting sqref="F2 H2">
    <cfRule type="cellIs" dxfId="35" priority="7" stopIfTrue="1" operator="equal">
      <formula>"FORT"</formula>
    </cfRule>
    <cfRule type="cellIs" dxfId="34" priority="8" stopIfTrue="1" operator="equal">
      <formula>"Faible"</formula>
    </cfRule>
    <cfRule type="cellIs" dxfId="33" priority="9" stopIfTrue="1" operator="equal">
      <formula>"Modéré"</formula>
    </cfRule>
  </conditionalFormatting>
  <conditionalFormatting sqref="G2">
    <cfRule type="cellIs" dxfId="32" priority="4" stopIfTrue="1" operator="equal">
      <formula>"ELEVEE"</formula>
    </cfRule>
    <cfRule type="cellIs" dxfId="31" priority="5" stopIfTrue="1" operator="equal">
      <formula>"Faible"</formula>
    </cfRule>
    <cfRule type="cellIs" dxfId="30" priority="6" stopIfTrue="1" operator="equal">
      <formula>"Modérée"</formula>
    </cfRule>
  </conditionalFormatting>
  <conditionalFormatting sqref="P3:X81">
    <cfRule type="cellIs" dxfId="29" priority="1" stopIfTrue="1" operator="between">
      <formula>2.5</formula>
      <formula>3</formula>
    </cfRule>
    <cfRule type="cellIs" dxfId="28" priority="2" stopIfTrue="1" operator="between">
      <formula>1.5</formula>
      <formula>2.49</formula>
    </cfRule>
    <cfRule type="cellIs" dxfId="27" priority="3" stopIfTrue="1" operator="between">
      <formula>0.1</formula>
      <formula>1.49</formula>
    </cfRule>
  </conditionalFormatting>
  <dataValidations count="1">
    <dataValidation type="list" allowBlank="1" showInputMessage="1" showErrorMessage="1" sqref="O3:O81">
      <formula1>CYCLES</formula1>
    </dataValidation>
  </dataValidations>
  <printOptions horizontalCentered="1"/>
  <pageMargins left="0.23622047244094491" right="0.15748031496062992" top="0.55118110236220474" bottom="0.55118110236220474" header="0.15748031496062992" footer="0.31496062992125984"/>
  <pageSetup paperSize="8" scale="73" fitToWidth="2" orientation="landscape" r:id="rId1"/>
  <headerFooter alignWithMargins="0">
    <oddHeader>&amp;A</oddHeader>
    <oddFooter>&amp;CTableau des process V2.xls</oddFoot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sheetPr codeName="Feuil8">
    <pageSetUpPr fitToPage="1"/>
  </sheetPr>
  <dimension ref="A1:X81"/>
  <sheetViews>
    <sheetView workbookViewId="0">
      <pane xSplit="4" ySplit="2" topLeftCell="E3" activePane="bottomRight" state="frozen"/>
      <selection pane="topRight" activeCell="E1" sqref="E1"/>
      <selection pane="bottomLeft" activeCell="A3" sqref="A3"/>
      <selection pane="bottomRight" activeCell="B3" sqref="B3"/>
    </sheetView>
  </sheetViews>
  <sheetFormatPr baseColWidth="10" defaultRowHeight="12.75"/>
  <cols>
    <col min="1" max="1" width="11.85546875" style="47" customWidth="1"/>
    <col min="2" max="2" width="20.7109375" style="39" customWidth="1"/>
    <col min="3" max="3" width="23.7109375" style="56" customWidth="1"/>
    <col min="4" max="4" width="31" style="56" customWidth="1"/>
    <col min="5" max="5" width="32.7109375" style="56" customWidth="1"/>
    <col min="6" max="8" width="8.28515625" style="56" customWidth="1"/>
    <col min="9" max="9" width="37.28515625" style="56" customWidth="1"/>
    <col min="10" max="10" width="31.7109375" style="82" customWidth="1"/>
    <col min="11" max="11" width="9.7109375" style="39" customWidth="1"/>
    <col min="12" max="12" width="22.28515625" style="39" customWidth="1"/>
    <col min="13" max="14" width="6.7109375" style="39" customWidth="1"/>
    <col min="15" max="15" width="9.7109375" style="39" customWidth="1"/>
    <col min="16" max="24" width="6.7109375" style="39" customWidth="1"/>
    <col min="25" max="16384" width="11.42578125" style="39"/>
  </cols>
  <sheetData>
    <row r="1" spans="1:24" ht="13.5" thickBot="1">
      <c r="A1" s="271" t="s">
        <v>371</v>
      </c>
      <c r="B1" s="271"/>
      <c r="C1" s="272" t="s">
        <v>354</v>
      </c>
      <c r="D1" s="272"/>
      <c r="E1" s="272"/>
      <c r="F1" s="272"/>
      <c r="G1" s="272"/>
      <c r="H1" s="272"/>
      <c r="I1" s="274" t="s">
        <v>355</v>
      </c>
      <c r="J1" s="274"/>
      <c r="K1" s="274"/>
      <c r="L1" s="275" t="s">
        <v>356</v>
      </c>
      <c r="M1" s="275"/>
      <c r="N1" s="275"/>
      <c r="O1" s="256" t="s">
        <v>357</v>
      </c>
      <c r="P1" s="256"/>
      <c r="Q1" s="256"/>
      <c r="R1" s="256"/>
      <c r="S1" s="256"/>
      <c r="T1" s="256"/>
      <c r="U1" s="256"/>
      <c r="V1" s="256"/>
      <c r="W1" s="256"/>
      <c r="X1" s="256"/>
    </row>
    <row r="2" spans="1:24" s="52" customFormat="1" ht="72" customHeight="1" thickBot="1">
      <c r="A2" s="110" t="s">
        <v>158</v>
      </c>
      <c r="B2" s="111" t="s">
        <v>94</v>
      </c>
      <c r="C2" s="278" t="s">
        <v>200</v>
      </c>
      <c r="D2" s="279"/>
      <c r="E2" s="104" t="s">
        <v>201</v>
      </c>
      <c r="F2" s="105" t="s">
        <v>193</v>
      </c>
      <c r="G2" s="104" t="s">
        <v>194</v>
      </c>
      <c r="H2" s="105" t="s">
        <v>195</v>
      </c>
      <c r="I2" s="106" t="s">
        <v>358</v>
      </c>
      <c r="J2" s="106" t="s">
        <v>202</v>
      </c>
      <c r="K2" s="107" t="s">
        <v>203</v>
      </c>
      <c r="L2" s="108" t="s">
        <v>204</v>
      </c>
      <c r="M2" s="174" t="s">
        <v>359</v>
      </c>
      <c r="N2" s="175" t="s">
        <v>360</v>
      </c>
      <c r="O2" s="176" t="s">
        <v>361</v>
      </c>
      <c r="P2" s="177" t="s">
        <v>362</v>
      </c>
      <c r="Q2" s="178" t="s">
        <v>363</v>
      </c>
      <c r="R2" s="178" t="s">
        <v>364</v>
      </c>
      <c r="S2" s="178" t="s">
        <v>365</v>
      </c>
      <c r="T2" s="178" t="s">
        <v>366</v>
      </c>
      <c r="U2" s="178" t="s">
        <v>367</v>
      </c>
      <c r="V2" s="178" t="s">
        <v>368</v>
      </c>
      <c r="W2" s="178" t="s">
        <v>369</v>
      </c>
      <c r="X2" s="179" t="s">
        <v>370</v>
      </c>
    </row>
    <row r="3" spans="1:24" ht="38.25">
      <c r="A3" s="260" t="str">
        <f>'Process Map'!BC6</f>
        <v>PRENDRE LA COMMANDE</v>
      </c>
      <c r="B3" s="68" t="str">
        <f>'Process Map'!BC9</f>
        <v>Contractualiser la commande de réparation (création de l'OR signé par le client)</v>
      </c>
      <c r="C3" s="63" t="s">
        <v>157</v>
      </c>
      <c r="D3" s="64" t="s">
        <v>147</v>
      </c>
      <c r="E3" s="64" t="s">
        <v>153</v>
      </c>
      <c r="F3" s="59" t="s">
        <v>75</v>
      </c>
      <c r="G3" s="59" t="s">
        <v>198</v>
      </c>
      <c r="H3" s="59" t="str">
        <f t="shared" ref="H3:H13" si="0">IF(F3="Faible",IF(G3="Faible","Faible",IF(G3="Modérée","Faible","Modéré")),IF(F3="Modéré",IF(G3="Faible","Faible",IF(G3="Modérée","Modéré","FORT")),IF(G3="Faible","Modéré","FORT")))</f>
        <v>Modéré</v>
      </c>
      <c r="I3" s="64" t="s">
        <v>170</v>
      </c>
      <c r="J3" s="78" t="s">
        <v>206</v>
      </c>
      <c r="K3" s="59" t="s">
        <v>75</v>
      </c>
      <c r="L3" s="69" t="s">
        <v>237</v>
      </c>
      <c r="M3" s="180"/>
      <c r="N3" s="202"/>
      <c r="O3" s="217" t="s">
        <v>377</v>
      </c>
      <c r="P3" s="206"/>
      <c r="Q3" s="206"/>
      <c r="R3" s="206"/>
      <c r="S3" s="206"/>
      <c r="T3" s="206"/>
      <c r="U3" s="206"/>
      <c r="V3" s="206"/>
      <c r="W3" s="206"/>
      <c r="X3" s="71"/>
    </row>
    <row r="4" spans="1:24" ht="102">
      <c r="A4" s="283"/>
      <c r="B4" s="66" t="str">
        <f>'Process Map'!BC11</f>
        <v>Saisie de l'OR 
(y compris ceux des VN et VO)</v>
      </c>
      <c r="C4" s="51" t="s">
        <v>157</v>
      </c>
      <c r="D4" s="45" t="s">
        <v>338</v>
      </c>
      <c r="E4" s="45" t="s">
        <v>339</v>
      </c>
      <c r="F4" s="43" t="s">
        <v>75</v>
      </c>
      <c r="G4" s="43" t="s">
        <v>198</v>
      </c>
      <c r="H4" s="43" t="str">
        <f t="shared" si="0"/>
        <v>Modéré</v>
      </c>
      <c r="I4" s="45" t="s">
        <v>154</v>
      </c>
      <c r="J4" s="79" t="s">
        <v>206</v>
      </c>
      <c r="K4" s="43" t="s">
        <v>75</v>
      </c>
      <c r="L4" s="46" t="s">
        <v>340</v>
      </c>
      <c r="M4" s="181"/>
      <c r="N4" s="203"/>
      <c r="O4" s="218" t="s">
        <v>377</v>
      </c>
      <c r="P4" s="97"/>
      <c r="Q4" s="97"/>
      <c r="R4" s="97"/>
      <c r="S4" s="97"/>
      <c r="T4" s="97"/>
      <c r="U4" s="97"/>
      <c r="V4" s="97"/>
      <c r="W4" s="97"/>
      <c r="X4" s="72"/>
    </row>
    <row r="5" spans="1:24" ht="51">
      <c r="A5" s="283"/>
      <c r="B5" s="66" t="str">
        <f>'Process Map'!BC13</f>
        <v>Commander les PDR au magasin</v>
      </c>
      <c r="C5" s="51" t="s">
        <v>157</v>
      </c>
      <c r="D5" s="45" t="s">
        <v>148</v>
      </c>
      <c r="E5" s="45" t="s">
        <v>152</v>
      </c>
      <c r="F5" s="43" t="s">
        <v>75</v>
      </c>
      <c r="G5" s="43" t="s">
        <v>198</v>
      </c>
      <c r="H5" s="43" t="str">
        <f t="shared" si="0"/>
        <v>Modéré</v>
      </c>
      <c r="I5" s="45" t="s">
        <v>155</v>
      </c>
      <c r="J5" s="79" t="s">
        <v>206</v>
      </c>
      <c r="K5" s="43" t="s">
        <v>75</v>
      </c>
      <c r="L5" s="46" t="s">
        <v>239</v>
      </c>
      <c r="M5" s="181"/>
      <c r="N5" s="203"/>
      <c r="O5" s="218" t="s">
        <v>377</v>
      </c>
      <c r="P5" s="97"/>
      <c r="Q5" s="97"/>
      <c r="R5" s="97"/>
      <c r="S5" s="97"/>
      <c r="T5" s="97"/>
      <c r="U5" s="97"/>
      <c r="V5" s="97"/>
      <c r="W5" s="97"/>
      <c r="X5" s="72"/>
    </row>
    <row r="6" spans="1:24" ht="51.75" customHeight="1">
      <c r="A6" s="284"/>
      <c r="B6" s="67" t="str">
        <f>'Process Map'!BC15</f>
        <v>Constituer le dossier de demande de prise en garantie du constructeur</v>
      </c>
      <c r="C6" s="54" t="s">
        <v>157</v>
      </c>
      <c r="D6" s="60" t="s">
        <v>139</v>
      </c>
      <c r="E6" s="60" t="s">
        <v>81</v>
      </c>
      <c r="F6" s="44" t="s">
        <v>75</v>
      </c>
      <c r="G6" s="44" t="s">
        <v>198</v>
      </c>
      <c r="H6" s="44" t="str">
        <f t="shared" si="0"/>
        <v>Modéré</v>
      </c>
      <c r="I6" s="60" t="s">
        <v>192</v>
      </c>
      <c r="J6" s="83" t="s">
        <v>233</v>
      </c>
      <c r="K6" s="44" t="s">
        <v>197</v>
      </c>
      <c r="L6" s="87" t="s">
        <v>234</v>
      </c>
      <c r="M6" s="182"/>
      <c r="N6" s="204"/>
      <c r="O6" s="219" t="s">
        <v>377</v>
      </c>
      <c r="P6" s="98"/>
      <c r="Q6" s="98"/>
      <c r="R6" s="98"/>
      <c r="S6" s="98"/>
      <c r="T6" s="98"/>
      <c r="U6" s="98"/>
      <c r="V6" s="98"/>
      <c r="W6" s="98"/>
      <c r="X6" s="73"/>
    </row>
    <row r="7" spans="1:24" ht="25.5">
      <c r="A7" s="260" t="str">
        <f>'Process Map'!BG6</f>
        <v>GERER L'ATELIER</v>
      </c>
      <c r="B7" s="68" t="str">
        <f>'Process Map'!BG9</f>
        <v>Distribuer les OR aux compagnons</v>
      </c>
      <c r="C7" s="63" t="s">
        <v>157</v>
      </c>
      <c r="D7" s="59" t="s">
        <v>171</v>
      </c>
      <c r="E7" s="59" t="s">
        <v>172</v>
      </c>
      <c r="F7" s="59" t="s">
        <v>75</v>
      </c>
      <c r="G7" s="59" t="s">
        <v>199</v>
      </c>
      <c r="H7" s="59" t="str">
        <f t="shared" si="0"/>
        <v>Faible</v>
      </c>
      <c r="I7" s="59"/>
      <c r="J7" s="78"/>
      <c r="K7" s="59" t="s">
        <v>75</v>
      </c>
      <c r="L7" s="69"/>
      <c r="M7" s="180"/>
      <c r="N7" s="202"/>
      <c r="O7" s="217" t="s">
        <v>377</v>
      </c>
      <c r="P7" s="206"/>
      <c r="Q7" s="206"/>
      <c r="R7" s="206"/>
      <c r="S7" s="206"/>
      <c r="T7" s="206"/>
      <c r="U7" s="206"/>
      <c r="V7" s="206"/>
      <c r="W7" s="206"/>
      <c r="X7" s="71"/>
    </row>
    <row r="8" spans="1:24" ht="89.25">
      <c r="A8" s="283"/>
      <c r="B8" s="66" t="str">
        <f>'Process Map'!BG11</f>
        <v>Saisir l'OR terminé dans le SI</v>
      </c>
      <c r="C8" s="51" t="s">
        <v>157</v>
      </c>
      <c r="D8" s="45" t="s">
        <v>149</v>
      </c>
      <c r="E8" s="45" t="s">
        <v>151</v>
      </c>
      <c r="F8" s="43" t="s">
        <v>197</v>
      </c>
      <c r="G8" s="43" t="s">
        <v>198</v>
      </c>
      <c r="H8" s="43" t="str">
        <f t="shared" si="0"/>
        <v>FORT</v>
      </c>
      <c r="I8" s="45" t="s">
        <v>156</v>
      </c>
      <c r="J8" s="79" t="s">
        <v>206</v>
      </c>
      <c r="K8" s="43" t="s">
        <v>75</v>
      </c>
      <c r="L8" s="46" t="s">
        <v>238</v>
      </c>
      <c r="M8" s="181"/>
      <c r="N8" s="203"/>
      <c r="O8" s="218" t="s">
        <v>379</v>
      </c>
      <c r="P8" s="97"/>
      <c r="Q8" s="97"/>
      <c r="R8" s="97"/>
      <c r="S8" s="97"/>
      <c r="T8" s="97"/>
      <c r="U8" s="97"/>
      <c r="V8" s="97"/>
      <c r="W8" s="97"/>
      <c r="X8" s="72"/>
    </row>
    <row r="9" spans="1:24" ht="38.25">
      <c r="A9" s="284"/>
      <c r="B9" s="67" t="str">
        <f>'Process Map'!BG13</f>
        <v>Gérer le planning de l'atelier
(taux d'occupation, planification des préparations VN, VO, etc.)</v>
      </c>
      <c r="C9" s="54" t="s">
        <v>157</v>
      </c>
      <c r="D9" s="54" t="s">
        <v>125</v>
      </c>
      <c r="E9" s="54" t="s">
        <v>150</v>
      </c>
      <c r="F9" s="90" t="s">
        <v>197</v>
      </c>
      <c r="G9" s="90" t="s">
        <v>199</v>
      </c>
      <c r="H9" s="90" t="str">
        <f t="shared" si="0"/>
        <v>Modéré</v>
      </c>
      <c r="I9" s="55" t="s">
        <v>240</v>
      </c>
      <c r="J9" s="62" t="s">
        <v>206</v>
      </c>
      <c r="K9" s="44" t="s">
        <v>75</v>
      </c>
      <c r="L9" s="87" t="s">
        <v>238</v>
      </c>
      <c r="M9" s="182"/>
      <c r="N9" s="204"/>
      <c r="O9" s="219" t="s">
        <v>379</v>
      </c>
      <c r="P9" s="98"/>
      <c r="Q9" s="98"/>
      <c r="R9" s="98"/>
      <c r="S9" s="98"/>
      <c r="T9" s="98"/>
      <c r="U9" s="98"/>
      <c r="V9" s="98"/>
      <c r="W9" s="98"/>
      <c r="X9" s="73"/>
    </row>
    <row r="10" spans="1:24" ht="89.25">
      <c r="A10" s="285" t="str">
        <f>'Process Map'!BK6</f>
        <v>LIVRER FACTURER ET ENCAISSER</v>
      </c>
      <c r="B10" s="68" t="str">
        <f>'Process Map'!BK9</f>
        <v>Etablir la facture sur la base de l'O.R.</v>
      </c>
      <c r="C10" s="70" t="s">
        <v>124</v>
      </c>
      <c r="D10" s="64" t="s">
        <v>241</v>
      </c>
      <c r="E10" s="64" t="s">
        <v>140</v>
      </c>
      <c r="F10" s="59" t="s">
        <v>197</v>
      </c>
      <c r="G10" s="59" t="s">
        <v>75</v>
      </c>
      <c r="H10" s="59" t="str">
        <f t="shared" si="0"/>
        <v>Faible</v>
      </c>
      <c r="I10" s="64" t="s">
        <v>242</v>
      </c>
      <c r="J10" s="78" t="s">
        <v>206</v>
      </c>
      <c r="K10" s="59" t="s">
        <v>75</v>
      </c>
      <c r="L10" s="69" t="s">
        <v>337</v>
      </c>
      <c r="M10" s="180"/>
      <c r="N10" s="202"/>
      <c r="O10" s="217" t="s">
        <v>379</v>
      </c>
      <c r="P10" s="206"/>
      <c r="Q10" s="206"/>
      <c r="R10" s="206"/>
      <c r="S10" s="206"/>
      <c r="T10" s="206"/>
      <c r="U10" s="206"/>
      <c r="V10" s="206"/>
      <c r="W10" s="206"/>
      <c r="X10" s="71"/>
    </row>
    <row r="11" spans="1:24" ht="89.25">
      <c r="A11" s="283"/>
      <c r="B11" s="66" t="str">
        <f>'Process Map'!BK11</f>
        <v>Présenter la facture au client et encaisser</v>
      </c>
      <c r="C11" s="51" t="s">
        <v>243</v>
      </c>
      <c r="D11" s="51" t="s">
        <v>244</v>
      </c>
      <c r="E11" s="51" t="s">
        <v>93</v>
      </c>
      <c r="F11" s="43" t="s">
        <v>197</v>
      </c>
      <c r="G11" s="43" t="s">
        <v>199</v>
      </c>
      <c r="H11" s="43" t="str">
        <f t="shared" si="0"/>
        <v>Modéré</v>
      </c>
      <c r="I11" s="51" t="s">
        <v>245</v>
      </c>
      <c r="J11" s="79" t="s">
        <v>206</v>
      </c>
      <c r="K11" s="43" t="s">
        <v>75</v>
      </c>
      <c r="L11" s="46" t="s">
        <v>246</v>
      </c>
      <c r="M11" s="181"/>
      <c r="N11" s="203"/>
      <c r="O11" s="218" t="s">
        <v>377</v>
      </c>
      <c r="P11" s="97"/>
      <c r="Q11" s="97"/>
      <c r="R11" s="97"/>
      <c r="S11" s="97"/>
      <c r="T11" s="97"/>
      <c r="U11" s="97"/>
      <c r="V11" s="97"/>
      <c r="W11" s="97"/>
      <c r="X11" s="72"/>
    </row>
    <row r="12" spans="1:24" ht="76.5">
      <c r="A12" s="283"/>
      <c r="B12" s="66" t="str">
        <f>'Process Map'!BK13</f>
        <v>Rendre le Véhicule</v>
      </c>
      <c r="C12" s="51" t="s">
        <v>331</v>
      </c>
      <c r="D12" s="51" t="s">
        <v>247</v>
      </c>
      <c r="E12" s="51" t="s">
        <v>248</v>
      </c>
      <c r="F12" s="43" t="s">
        <v>197</v>
      </c>
      <c r="G12" s="43" t="s">
        <v>198</v>
      </c>
      <c r="H12" s="43" t="str">
        <f t="shared" si="0"/>
        <v>FORT</v>
      </c>
      <c r="I12" s="51" t="s">
        <v>249</v>
      </c>
      <c r="J12" s="79" t="s">
        <v>206</v>
      </c>
      <c r="K12" s="43" t="s">
        <v>75</v>
      </c>
      <c r="L12" s="46" t="s">
        <v>335</v>
      </c>
      <c r="M12" s="181"/>
      <c r="N12" s="203"/>
      <c r="O12" s="218" t="s">
        <v>379</v>
      </c>
      <c r="P12" s="97"/>
      <c r="Q12" s="97"/>
      <c r="R12" s="97"/>
      <c r="S12" s="97"/>
      <c r="T12" s="97"/>
      <c r="U12" s="97"/>
      <c r="V12" s="97"/>
      <c r="W12" s="97"/>
      <c r="X12" s="72"/>
    </row>
    <row r="13" spans="1:24" ht="25.5">
      <c r="A13" s="284"/>
      <c r="B13" s="67" t="str">
        <f>'Process Map'!BK15</f>
        <v>Prendre en charge un contrat d' entretien</v>
      </c>
      <c r="C13" s="54" t="s">
        <v>331</v>
      </c>
      <c r="D13" s="44" t="s">
        <v>332</v>
      </c>
      <c r="E13" s="60" t="s">
        <v>333</v>
      </c>
      <c r="F13" s="44" t="s">
        <v>75</v>
      </c>
      <c r="G13" s="44" t="s">
        <v>198</v>
      </c>
      <c r="H13" s="44" t="str">
        <f t="shared" si="0"/>
        <v>Modéré</v>
      </c>
      <c r="I13" s="44" t="s">
        <v>334</v>
      </c>
      <c r="J13" s="80" t="s">
        <v>206</v>
      </c>
      <c r="K13" s="44" t="s">
        <v>75</v>
      </c>
      <c r="L13" s="87" t="s">
        <v>336</v>
      </c>
      <c r="M13" s="182"/>
      <c r="N13" s="204"/>
      <c r="O13" s="219" t="s">
        <v>379</v>
      </c>
      <c r="P13" s="98"/>
      <c r="Q13" s="98"/>
      <c r="R13" s="98"/>
      <c r="S13" s="98"/>
      <c r="T13" s="98"/>
      <c r="U13" s="98"/>
      <c r="V13" s="98"/>
      <c r="W13" s="98"/>
      <c r="X13" s="73"/>
    </row>
    <row r="14" spans="1:24">
      <c r="L14" s="91"/>
      <c r="N14" s="205"/>
      <c r="O14" s="220"/>
      <c r="P14" s="208"/>
      <c r="Q14" s="208"/>
      <c r="R14" s="208"/>
      <c r="S14" s="208"/>
      <c r="T14" s="208"/>
      <c r="U14" s="208"/>
      <c r="V14" s="208"/>
      <c r="W14" s="208"/>
      <c r="X14" s="183"/>
    </row>
    <row r="15" spans="1:24">
      <c r="L15" s="91"/>
      <c r="N15" s="205"/>
      <c r="O15" s="220"/>
      <c r="P15" s="208"/>
      <c r="Q15" s="208"/>
      <c r="R15" s="208"/>
      <c r="S15" s="208"/>
      <c r="T15" s="208"/>
      <c r="U15" s="208"/>
      <c r="V15" s="208"/>
      <c r="W15" s="208"/>
      <c r="X15" s="183"/>
    </row>
    <row r="16" spans="1:24">
      <c r="L16" s="91"/>
      <c r="N16" s="205"/>
      <c r="O16" s="220"/>
      <c r="P16" s="208"/>
      <c r="Q16" s="208"/>
      <c r="R16" s="208"/>
      <c r="S16" s="208"/>
      <c r="T16" s="208"/>
      <c r="U16" s="208"/>
      <c r="V16" s="208"/>
      <c r="W16" s="208"/>
      <c r="X16" s="183"/>
    </row>
    <row r="17" spans="12:24">
      <c r="L17" s="91"/>
      <c r="N17" s="205"/>
      <c r="O17" s="220"/>
      <c r="P17" s="208"/>
      <c r="Q17" s="208"/>
      <c r="R17" s="208"/>
      <c r="S17" s="208"/>
      <c r="T17" s="208"/>
      <c r="U17" s="208"/>
      <c r="V17" s="208"/>
      <c r="W17" s="208"/>
      <c r="X17" s="183"/>
    </row>
    <row r="18" spans="12:24">
      <c r="L18" s="91"/>
      <c r="N18" s="205"/>
      <c r="O18" s="220"/>
      <c r="P18" s="208"/>
      <c r="Q18" s="208"/>
      <c r="R18" s="208"/>
      <c r="S18" s="208"/>
      <c r="T18" s="208"/>
      <c r="U18" s="208"/>
      <c r="V18" s="208"/>
      <c r="W18" s="208"/>
      <c r="X18" s="183"/>
    </row>
    <row r="19" spans="12:24">
      <c r="L19" s="91"/>
      <c r="N19" s="205"/>
      <c r="O19" s="220"/>
      <c r="P19" s="208"/>
      <c r="Q19" s="208"/>
      <c r="R19" s="208"/>
      <c r="S19" s="208"/>
      <c r="T19" s="208"/>
      <c r="U19" s="208"/>
      <c r="V19" s="208"/>
      <c r="W19" s="208"/>
      <c r="X19" s="183"/>
    </row>
    <row r="20" spans="12:24">
      <c r="L20" s="91"/>
      <c r="N20" s="205"/>
      <c r="O20" s="220"/>
      <c r="P20" s="208"/>
      <c r="Q20" s="208"/>
      <c r="R20" s="208"/>
      <c r="S20" s="208"/>
      <c r="T20" s="208"/>
      <c r="U20" s="208"/>
      <c r="V20" s="208"/>
      <c r="W20" s="208"/>
      <c r="X20" s="183"/>
    </row>
    <row r="21" spans="12:24">
      <c r="L21" s="91"/>
      <c r="N21" s="205"/>
      <c r="O21" s="220"/>
      <c r="P21" s="208"/>
      <c r="Q21" s="208"/>
      <c r="R21" s="208"/>
      <c r="S21" s="208"/>
      <c r="T21" s="208"/>
      <c r="U21" s="208"/>
      <c r="V21" s="208"/>
      <c r="W21" s="208"/>
      <c r="X21" s="183"/>
    </row>
    <row r="22" spans="12:24">
      <c r="L22" s="91"/>
      <c r="N22" s="205"/>
      <c r="O22" s="220"/>
      <c r="P22" s="208"/>
      <c r="Q22" s="208"/>
      <c r="R22" s="208"/>
      <c r="S22" s="208"/>
      <c r="T22" s="208"/>
      <c r="U22" s="208"/>
      <c r="V22" s="208"/>
      <c r="W22" s="208"/>
      <c r="X22" s="183"/>
    </row>
    <row r="23" spans="12:24">
      <c r="L23" s="91"/>
      <c r="N23" s="205"/>
      <c r="O23" s="220"/>
      <c r="P23" s="208"/>
      <c r="Q23" s="208"/>
      <c r="R23" s="208"/>
      <c r="S23" s="208"/>
      <c r="T23" s="208"/>
      <c r="U23" s="208"/>
      <c r="V23" s="208"/>
      <c r="W23" s="208"/>
      <c r="X23" s="183"/>
    </row>
    <row r="24" spans="12:24">
      <c r="L24" s="91"/>
      <c r="N24" s="205"/>
      <c r="O24" s="220"/>
      <c r="P24" s="208"/>
      <c r="Q24" s="208"/>
      <c r="R24" s="208"/>
      <c r="S24" s="208"/>
      <c r="T24" s="208"/>
      <c r="U24" s="208"/>
      <c r="V24" s="208"/>
      <c r="W24" s="208"/>
      <c r="X24" s="183"/>
    </row>
    <row r="25" spans="12:24">
      <c r="L25" s="91"/>
      <c r="N25" s="205"/>
      <c r="O25" s="220"/>
      <c r="P25" s="208"/>
      <c r="Q25" s="208"/>
      <c r="R25" s="208"/>
      <c r="S25" s="208"/>
      <c r="T25" s="208"/>
      <c r="U25" s="208"/>
      <c r="V25" s="208"/>
      <c r="W25" s="208"/>
      <c r="X25" s="183"/>
    </row>
    <row r="26" spans="12:24">
      <c r="L26" s="91"/>
      <c r="N26" s="205"/>
      <c r="O26" s="220"/>
      <c r="P26" s="208"/>
      <c r="Q26" s="208"/>
      <c r="R26" s="208"/>
      <c r="S26" s="208"/>
      <c r="T26" s="208"/>
      <c r="U26" s="208"/>
      <c r="V26" s="208"/>
      <c r="W26" s="208"/>
      <c r="X26" s="183"/>
    </row>
    <row r="27" spans="12:24">
      <c r="L27" s="91"/>
      <c r="N27" s="205"/>
      <c r="O27" s="220"/>
      <c r="P27" s="208"/>
      <c r="Q27" s="208"/>
      <c r="R27" s="208"/>
      <c r="S27" s="208"/>
      <c r="T27" s="208"/>
      <c r="U27" s="208"/>
      <c r="V27" s="208"/>
      <c r="W27" s="208"/>
      <c r="X27" s="183"/>
    </row>
    <row r="28" spans="12:24">
      <c r="N28" s="205"/>
      <c r="O28" s="220"/>
      <c r="P28" s="208"/>
      <c r="Q28" s="208"/>
      <c r="R28" s="208"/>
      <c r="S28" s="208"/>
      <c r="T28" s="208"/>
      <c r="U28" s="208"/>
      <c r="V28" s="208"/>
      <c r="W28" s="208"/>
      <c r="X28" s="183"/>
    </row>
    <row r="29" spans="12:24">
      <c r="N29" s="205"/>
      <c r="O29" s="220"/>
      <c r="P29" s="208"/>
      <c r="Q29" s="208"/>
      <c r="R29" s="208"/>
      <c r="S29" s="208"/>
      <c r="T29" s="208"/>
      <c r="U29" s="208"/>
      <c r="V29" s="208"/>
      <c r="W29" s="208"/>
      <c r="X29" s="183"/>
    </row>
    <row r="30" spans="12:24">
      <c r="N30" s="205"/>
      <c r="O30" s="220"/>
      <c r="P30" s="208"/>
      <c r="Q30" s="208"/>
      <c r="R30" s="208"/>
      <c r="S30" s="208"/>
      <c r="T30" s="208"/>
      <c r="U30" s="208"/>
      <c r="V30" s="208"/>
      <c r="W30" s="208"/>
      <c r="X30" s="183"/>
    </row>
    <row r="31" spans="12:24">
      <c r="N31" s="205"/>
      <c r="O31" s="220"/>
      <c r="P31" s="208"/>
      <c r="Q31" s="208"/>
      <c r="R31" s="208"/>
      <c r="S31" s="208"/>
      <c r="T31" s="208"/>
      <c r="U31" s="208"/>
      <c r="V31" s="208"/>
      <c r="W31" s="208"/>
      <c r="X31" s="183"/>
    </row>
    <row r="32" spans="12:24">
      <c r="N32" s="205"/>
      <c r="O32" s="220"/>
      <c r="P32" s="208"/>
      <c r="Q32" s="208"/>
      <c r="R32" s="208"/>
      <c r="S32" s="208"/>
      <c r="T32" s="208"/>
      <c r="U32" s="208"/>
      <c r="V32" s="208"/>
      <c r="W32" s="208"/>
      <c r="X32" s="183"/>
    </row>
    <row r="33" spans="14:24">
      <c r="N33" s="205"/>
      <c r="O33" s="220"/>
      <c r="P33" s="208"/>
      <c r="Q33" s="208"/>
      <c r="R33" s="208"/>
      <c r="S33" s="208"/>
      <c r="T33" s="208"/>
      <c r="U33" s="208"/>
      <c r="V33" s="208"/>
      <c r="W33" s="208"/>
      <c r="X33" s="183"/>
    </row>
    <row r="34" spans="14:24">
      <c r="N34" s="205"/>
      <c r="O34" s="220"/>
      <c r="P34" s="208"/>
      <c r="Q34" s="208"/>
      <c r="R34" s="208"/>
      <c r="S34" s="208"/>
      <c r="T34" s="208"/>
      <c r="U34" s="208"/>
      <c r="V34" s="208"/>
      <c r="W34" s="208"/>
      <c r="X34" s="183"/>
    </row>
    <row r="35" spans="14:24">
      <c r="N35" s="205"/>
      <c r="O35" s="220"/>
      <c r="P35" s="208"/>
      <c r="Q35" s="208"/>
      <c r="R35" s="208"/>
      <c r="S35" s="208"/>
      <c r="T35" s="208"/>
      <c r="U35" s="208"/>
      <c r="V35" s="208"/>
      <c r="W35" s="208"/>
      <c r="X35" s="183"/>
    </row>
    <row r="36" spans="14:24">
      <c r="N36" s="205"/>
      <c r="O36" s="220"/>
      <c r="P36" s="208"/>
      <c r="Q36" s="208"/>
      <c r="R36" s="208"/>
      <c r="S36" s="208"/>
      <c r="T36" s="208"/>
      <c r="U36" s="208"/>
      <c r="V36" s="208"/>
      <c r="W36" s="208"/>
      <c r="X36" s="183"/>
    </row>
    <row r="37" spans="14:24">
      <c r="N37" s="205"/>
      <c r="O37" s="220"/>
      <c r="P37" s="208"/>
      <c r="Q37" s="208"/>
      <c r="R37" s="208"/>
      <c r="S37" s="208"/>
      <c r="T37" s="208"/>
      <c r="U37" s="208"/>
      <c r="V37" s="208"/>
      <c r="W37" s="208"/>
      <c r="X37" s="183"/>
    </row>
    <row r="38" spans="14:24">
      <c r="N38" s="205"/>
      <c r="O38" s="220"/>
      <c r="P38" s="208"/>
      <c r="Q38" s="208"/>
      <c r="R38" s="208"/>
      <c r="S38" s="208"/>
      <c r="T38" s="208"/>
      <c r="U38" s="208"/>
      <c r="V38" s="208"/>
      <c r="W38" s="208"/>
      <c r="X38" s="183"/>
    </row>
    <row r="39" spans="14:24">
      <c r="N39" s="205"/>
      <c r="O39" s="220"/>
      <c r="P39" s="208"/>
      <c r="Q39" s="208"/>
      <c r="R39" s="208"/>
      <c r="S39" s="208"/>
      <c r="T39" s="208"/>
      <c r="U39" s="208"/>
      <c r="V39" s="208"/>
      <c r="W39" s="208"/>
      <c r="X39" s="183"/>
    </row>
    <row r="40" spans="14:24">
      <c r="N40" s="205"/>
      <c r="O40" s="220"/>
      <c r="P40" s="208"/>
      <c r="Q40" s="208"/>
      <c r="R40" s="208"/>
      <c r="S40" s="208"/>
      <c r="T40" s="208"/>
      <c r="U40" s="208"/>
      <c r="V40" s="208"/>
      <c r="W40" s="208"/>
      <c r="X40" s="183"/>
    </row>
    <row r="41" spans="14:24">
      <c r="N41" s="205"/>
      <c r="O41" s="220"/>
      <c r="P41" s="208"/>
      <c r="Q41" s="208"/>
      <c r="R41" s="208"/>
      <c r="S41" s="208"/>
      <c r="T41" s="208"/>
      <c r="U41" s="208"/>
      <c r="V41" s="208"/>
      <c r="W41" s="208"/>
      <c r="X41" s="183"/>
    </row>
    <row r="42" spans="14:24">
      <c r="N42" s="205"/>
      <c r="O42" s="220"/>
      <c r="P42" s="208"/>
      <c r="Q42" s="208"/>
      <c r="R42" s="208"/>
      <c r="S42" s="208"/>
      <c r="T42" s="208"/>
      <c r="U42" s="208"/>
      <c r="V42" s="208"/>
      <c r="W42" s="208"/>
      <c r="X42" s="183"/>
    </row>
    <row r="43" spans="14:24">
      <c r="N43" s="205"/>
      <c r="O43" s="220"/>
      <c r="P43" s="208"/>
      <c r="Q43" s="208"/>
      <c r="R43" s="208"/>
      <c r="S43" s="208"/>
      <c r="T43" s="208"/>
      <c r="U43" s="208"/>
      <c r="V43" s="208"/>
      <c r="W43" s="208"/>
      <c r="X43" s="183"/>
    </row>
    <row r="44" spans="14:24">
      <c r="N44" s="205"/>
      <c r="O44" s="220"/>
      <c r="P44" s="208"/>
      <c r="Q44" s="208"/>
      <c r="R44" s="208"/>
      <c r="S44" s="208"/>
      <c r="T44" s="208"/>
      <c r="U44" s="208"/>
      <c r="V44" s="208"/>
      <c r="W44" s="208"/>
      <c r="X44" s="183"/>
    </row>
    <row r="45" spans="14:24">
      <c r="N45" s="205"/>
      <c r="O45" s="220"/>
      <c r="P45" s="208"/>
      <c r="Q45" s="208"/>
      <c r="R45" s="208"/>
      <c r="S45" s="208"/>
      <c r="T45" s="208"/>
      <c r="U45" s="208"/>
      <c r="V45" s="208"/>
      <c r="W45" s="208"/>
      <c r="X45" s="183"/>
    </row>
    <row r="46" spans="14:24">
      <c r="N46" s="205"/>
      <c r="O46" s="220"/>
      <c r="P46" s="208"/>
      <c r="Q46" s="208"/>
      <c r="R46" s="208"/>
      <c r="S46" s="208"/>
      <c r="T46" s="208"/>
      <c r="U46" s="208"/>
      <c r="V46" s="208"/>
      <c r="W46" s="208"/>
      <c r="X46" s="183"/>
    </row>
    <row r="47" spans="14:24">
      <c r="N47" s="205"/>
      <c r="O47" s="220"/>
      <c r="P47" s="208"/>
      <c r="Q47" s="208"/>
      <c r="R47" s="208"/>
      <c r="S47" s="208"/>
      <c r="T47" s="208"/>
      <c r="U47" s="208"/>
      <c r="V47" s="208"/>
      <c r="W47" s="208"/>
      <c r="X47" s="183"/>
    </row>
    <row r="48" spans="14:24">
      <c r="N48" s="205"/>
      <c r="O48" s="220"/>
      <c r="P48" s="208"/>
      <c r="Q48" s="208"/>
      <c r="R48" s="208"/>
      <c r="S48" s="208"/>
      <c r="T48" s="208"/>
      <c r="U48" s="208"/>
      <c r="V48" s="208"/>
      <c r="W48" s="208"/>
      <c r="X48" s="183"/>
    </row>
    <row r="49" spans="14:24">
      <c r="N49" s="205"/>
      <c r="O49" s="220"/>
      <c r="P49" s="208"/>
      <c r="Q49" s="208"/>
      <c r="R49" s="208"/>
      <c r="S49" s="208"/>
      <c r="T49" s="208"/>
      <c r="U49" s="208"/>
      <c r="V49" s="208"/>
      <c r="W49" s="208"/>
      <c r="X49" s="183"/>
    </row>
    <row r="50" spans="14:24">
      <c r="N50" s="205"/>
      <c r="O50" s="220"/>
      <c r="P50" s="208"/>
      <c r="Q50" s="208"/>
      <c r="R50" s="208"/>
      <c r="S50" s="208"/>
      <c r="T50" s="208"/>
      <c r="U50" s="208"/>
      <c r="V50" s="208"/>
      <c r="W50" s="208"/>
      <c r="X50" s="183"/>
    </row>
    <row r="51" spans="14:24">
      <c r="N51" s="205"/>
      <c r="O51" s="220"/>
      <c r="P51" s="208"/>
      <c r="Q51" s="208"/>
      <c r="R51" s="208"/>
      <c r="S51" s="208"/>
      <c r="T51" s="208"/>
      <c r="U51" s="208"/>
      <c r="V51" s="208"/>
      <c r="W51" s="208"/>
      <c r="X51" s="183"/>
    </row>
    <row r="52" spans="14:24">
      <c r="N52" s="205"/>
      <c r="O52" s="220"/>
      <c r="P52" s="208"/>
      <c r="Q52" s="208"/>
      <c r="R52" s="208"/>
      <c r="S52" s="208"/>
      <c r="T52" s="208"/>
      <c r="U52" s="208"/>
      <c r="V52" s="208"/>
      <c r="W52" s="208"/>
      <c r="X52" s="183"/>
    </row>
    <row r="53" spans="14:24">
      <c r="N53" s="205"/>
      <c r="O53" s="220"/>
      <c r="P53" s="208"/>
      <c r="Q53" s="208"/>
      <c r="R53" s="208"/>
      <c r="S53" s="208"/>
      <c r="T53" s="208"/>
      <c r="U53" s="208"/>
      <c r="V53" s="208"/>
      <c r="W53" s="208"/>
      <c r="X53" s="183"/>
    </row>
    <row r="54" spans="14:24">
      <c r="N54" s="205"/>
      <c r="O54" s="220"/>
      <c r="P54" s="208"/>
      <c r="Q54" s="208"/>
      <c r="R54" s="208"/>
      <c r="S54" s="208"/>
      <c r="T54" s="208"/>
      <c r="U54" s="208"/>
      <c r="V54" s="208"/>
      <c r="W54" s="208"/>
      <c r="X54" s="183"/>
    </row>
    <row r="55" spans="14:24">
      <c r="N55" s="205"/>
      <c r="O55" s="220"/>
      <c r="P55" s="208"/>
      <c r="Q55" s="208"/>
      <c r="R55" s="208"/>
      <c r="S55" s="208"/>
      <c r="T55" s="208"/>
      <c r="U55" s="208"/>
      <c r="V55" s="208"/>
      <c r="W55" s="208"/>
      <c r="X55" s="183"/>
    </row>
    <row r="56" spans="14:24">
      <c r="N56" s="205"/>
      <c r="O56" s="220"/>
      <c r="P56" s="208"/>
      <c r="Q56" s="208"/>
      <c r="R56" s="208"/>
      <c r="S56" s="208"/>
      <c r="T56" s="208"/>
      <c r="U56" s="208"/>
      <c r="V56" s="208"/>
      <c r="W56" s="208"/>
      <c r="X56" s="183"/>
    </row>
    <row r="57" spans="14:24">
      <c r="N57" s="205"/>
      <c r="O57" s="220"/>
      <c r="P57" s="208"/>
      <c r="Q57" s="208"/>
      <c r="R57" s="208"/>
      <c r="S57" s="208"/>
      <c r="T57" s="208"/>
      <c r="U57" s="208"/>
      <c r="V57" s="208"/>
      <c r="W57" s="208"/>
      <c r="X57" s="183"/>
    </row>
    <row r="58" spans="14:24">
      <c r="N58" s="205"/>
      <c r="O58" s="220"/>
      <c r="P58" s="208"/>
      <c r="Q58" s="208"/>
      <c r="R58" s="208"/>
      <c r="S58" s="208"/>
      <c r="T58" s="208"/>
      <c r="U58" s="208"/>
      <c r="V58" s="208"/>
      <c r="W58" s="208"/>
      <c r="X58" s="183"/>
    </row>
    <row r="59" spans="14:24">
      <c r="N59" s="205"/>
      <c r="O59" s="220"/>
      <c r="P59" s="208"/>
      <c r="Q59" s="208"/>
      <c r="R59" s="208"/>
      <c r="S59" s="208"/>
      <c r="T59" s="208"/>
      <c r="U59" s="208"/>
      <c r="V59" s="208"/>
      <c r="W59" s="208"/>
      <c r="X59" s="183"/>
    </row>
    <row r="60" spans="14:24">
      <c r="N60" s="205"/>
      <c r="O60" s="220"/>
      <c r="P60" s="208"/>
      <c r="Q60" s="208"/>
      <c r="R60" s="208"/>
      <c r="S60" s="208"/>
      <c r="T60" s="208"/>
      <c r="U60" s="208"/>
      <c r="V60" s="208"/>
      <c r="W60" s="208"/>
      <c r="X60" s="183"/>
    </row>
    <row r="61" spans="14:24">
      <c r="N61" s="205"/>
      <c r="O61" s="220"/>
      <c r="P61" s="208"/>
      <c r="Q61" s="208"/>
      <c r="R61" s="208"/>
      <c r="S61" s="208"/>
      <c r="T61" s="208"/>
      <c r="U61" s="208"/>
      <c r="V61" s="208"/>
      <c r="W61" s="208"/>
      <c r="X61" s="183"/>
    </row>
    <row r="62" spans="14:24">
      <c r="N62" s="205"/>
      <c r="O62" s="220"/>
      <c r="P62" s="208"/>
      <c r="Q62" s="208"/>
      <c r="R62" s="208"/>
      <c r="S62" s="208"/>
      <c r="T62" s="208"/>
      <c r="U62" s="208"/>
      <c r="V62" s="208"/>
      <c r="W62" s="208"/>
      <c r="X62" s="183"/>
    </row>
    <row r="63" spans="14:24">
      <c r="N63" s="205"/>
      <c r="O63" s="220"/>
      <c r="P63" s="208"/>
      <c r="Q63" s="208"/>
      <c r="R63" s="208"/>
      <c r="S63" s="208"/>
      <c r="T63" s="208"/>
      <c r="U63" s="208"/>
      <c r="V63" s="208"/>
      <c r="W63" s="208"/>
      <c r="X63" s="183"/>
    </row>
    <row r="64" spans="14:24">
      <c r="N64" s="205"/>
      <c r="O64" s="220"/>
      <c r="P64" s="208"/>
      <c r="Q64" s="208"/>
      <c r="R64" s="208"/>
      <c r="S64" s="208"/>
      <c r="T64" s="208"/>
      <c r="U64" s="208"/>
      <c r="V64" s="208"/>
      <c r="W64" s="208"/>
      <c r="X64" s="183"/>
    </row>
    <row r="65" spans="14:24">
      <c r="N65" s="205"/>
      <c r="O65" s="220"/>
      <c r="P65" s="208"/>
      <c r="Q65" s="208"/>
      <c r="R65" s="208"/>
      <c r="S65" s="208"/>
      <c r="T65" s="208"/>
      <c r="U65" s="208"/>
      <c r="V65" s="208"/>
      <c r="W65" s="208"/>
      <c r="X65" s="183"/>
    </row>
    <row r="66" spans="14:24">
      <c r="N66" s="205"/>
      <c r="O66" s="220"/>
      <c r="P66" s="208"/>
      <c r="Q66" s="208"/>
      <c r="R66" s="208"/>
      <c r="S66" s="208"/>
      <c r="T66" s="208"/>
      <c r="U66" s="208"/>
      <c r="V66" s="208"/>
      <c r="W66" s="208"/>
      <c r="X66" s="183"/>
    </row>
    <row r="67" spans="14:24">
      <c r="N67" s="205"/>
      <c r="O67" s="220"/>
      <c r="P67" s="208"/>
      <c r="Q67" s="208"/>
      <c r="R67" s="208"/>
      <c r="S67" s="208"/>
      <c r="T67" s="208"/>
      <c r="U67" s="208"/>
      <c r="V67" s="208"/>
      <c r="W67" s="208"/>
      <c r="X67" s="183"/>
    </row>
    <row r="68" spans="14:24">
      <c r="N68" s="205"/>
      <c r="O68" s="220"/>
      <c r="P68" s="208"/>
      <c r="Q68" s="208"/>
      <c r="R68" s="208"/>
      <c r="S68" s="208"/>
      <c r="T68" s="208"/>
      <c r="U68" s="208"/>
      <c r="V68" s="208"/>
      <c r="W68" s="208"/>
      <c r="X68" s="183"/>
    </row>
    <row r="69" spans="14:24">
      <c r="N69" s="205"/>
      <c r="O69" s="220"/>
      <c r="P69" s="208"/>
      <c r="Q69" s="208"/>
      <c r="R69" s="208"/>
      <c r="S69" s="208"/>
      <c r="T69" s="208"/>
      <c r="U69" s="208"/>
      <c r="V69" s="208"/>
      <c r="W69" s="208"/>
      <c r="X69" s="183"/>
    </row>
    <row r="70" spans="14:24">
      <c r="N70" s="205"/>
      <c r="O70" s="220"/>
      <c r="P70" s="208"/>
      <c r="Q70" s="208"/>
      <c r="R70" s="208"/>
      <c r="S70" s="208"/>
      <c r="T70" s="208"/>
      <c r="U70" s="208"/>
      <c r="V70" s="208"/>
      <c r="W70" s="208"/>
      <c r="X70" s="183"/>
    </row>
    <row r="71" spans="14:24">
      <c r="N71" s="205"/>
      <c r="O71" s="220"/>
      <c r="P71" s="208"/>
      <c r="Q71" s="208"/>
      <c r="R71" s="208"/>
      <c r="S71" s="208"/>
      <c r="T71" s="208"/>
      <c r="U71" s="208"/>
      <c r="V71" s="208"/>
      <c r="W71" s="208"/>
      <c r="X71" s="183"/>
    </row>
    <row r="72" spans="14:24">
      <c r="N72" s="205"/>
      <c r="O72" s="220"/>
      <c r="P72" s="208"/>
      <c r="Q72" s="208"/>
      <c r="R72" s="208"/>
      <c r="S72" s="208"/>
      <c r="T72" s="208"/>
      <c r="U72" s="208"/>
      <c r="V72" s="208"/>
      <c r="W72" s="208"/>
      <c r="X72" s="183"/>
    </row>
    <row r="73" spans="14:24">
      <c r="N73" s="205"/>
      <c r="O73" s="220"/>
      <c r="P73" s="208"/>
      <c r="Q73" s="208"/>
      <c r="R73" s="208"/>
      <c r="S73" s="208"/>
      <c r="T73" s="208"/>
      <c r="U73" s="208"/>
      <c r="V73" s="208"/>
      <c r="W73" s="208"/>
      <c r="X73" s="183"/>
    </row>
    <row r="74" spans="14:24">
      <c r="N74" s="205"/>
      <c r="O74" s="220"/>
      <c r="P74" s="208"/>
      <c r="Q74" s="208"/>
      <c r="R74" s="208"/>
      <c r="S74" s="208"/>
      <c r="T74" s="208"/>
      <c r="U74" s="208"/>
      <c r="V74" s="208"/>
      <c r="W74" s="208"/>
      <c r="X74" s="183"/>
    </row>
    <row r="75" spans="14:24">
      <c r="N75" s="205"/>
      <c r="O75" s="220"/>
      <c r="P75" s="208"/>
      <c r="Q75" s="208"/>
      <c r="R75" s="208"/>
      <c r="S75" s="208"/>
      <c r="T75" s="208"/>
      <c r="U75" s="208"/>
      <c r="V75" s="208"/>
      <c r="W75" s="208"/>
      <c r="X75" s="183"/>
    </row>
    <row r="76" spans="14:24">
      <c r="N76" s="205"/>
      <c r="O76" s="220"/>
      <c r="P76" s="208"/>
      <c r="Q76" s="208"/>
      <c r="R76" s="208"/>
      <c r="S76" s="208"/>
      <c r="T76" s="208"/>
      <c r="U76" s="208"/>
      <c r="V76" s="208"/>
      <c r="W76" s="208"/>
      <c r="X76" s="183"/>
    </row>
    <row r="77" spans="14:24">
      <c r="N77" s="205"/>
      <c r="O77" s="220"/>
      <c r="P77" s="208"/>
      <c r="Q77" s="208"/>
      <c r="R77" s="208"/>
      <c r="S77" s="208"/>
      <c r="T77" s="208"/>
      <c r="U77" s="208"/>
      <c r="V77" s="208"/>
      <c r="W77" s="208"/>
      <c r="X77" s="183"/>
    </row>
    <row r="78" spans="14:24">
      <c r="N78" s="205"/>
      <c r="O78" s="220"/>
      <c r="P78" s="208"/>
      <c r="Q78" s="208"/>
      <c r="R78" s="208"/>
      <c r="S78" s="208"/>
      <c r="T78" s="208"/>
      <c r="U78" s="208"/>
      <c r="V78" s="208"/>
      <c r="W78" s="208"/>
      <c r="X78" s="183"/>
    </row>
    <row r="79" spans="14:24">
      <c r="N79" s="205"/>
      <c r="O79" s="220"/>
      <c r="P79" s="208"/>
      <c r="Q79" s="208"/>
      <c r="R79" s="208"/>
      <c r="S79" s="208"/>
      <c r="T79" s="208"/>
      <c r="U79" s="208"/>
      <c r="V79" s="208"/>
      <c r="W79" s="208"/>
      <c r="X79" s="183"/>
    </row>
    <row r="80" spans="14:24">
      <c r="N80" s="205"/>
      <c r="O80" s="220"/>
      <c r="P80" s="208"/>
      <c r="Q80" s="208"/>
      <c r="R80" s="208"/>
      <c r="S80" s="208"/>
      <c r="T80" s="208"/>
      <c r="U80" s="208"/>
      <c r="V80" s="208"/>
      <c r="W80" s="208"/>
      <c r="X80" s="183"/>
    </row>
    <row r="81" spans="14:24">
      <c r="N81" s="205"/>
      <c r="O81" s="220"/>
      <c r="P81" s="208"/>
      <c r="Q81" s="208"/>
      <c r="R81" s="208"/>
      <c r="S81" s="208"/>
      <c r="T81" s="208"/>
      <c r="U81" s="208"/>
      <c r="V81" s="208"/>
      <c r="W81" s="208"/>
      <c r="X81" s="183"/>
    </row>
  </sheetData>
  <mergeCells count="9">
    <mergeCell ref="L1:N1"/>
    <mergeCell ref="O1:X1"/>
    <mergeCell ref="A3:A6"/>
    <mergeCell ref="A7:A9"/>
    <mergeCell ref="A10:A13"/>
    <mergeCell ref="C2:D2"/>
    <mergeCell ref="A1:B1"/>
    <mergeCell ref="C1:H1"/>
    <mergeCell ref="I1:K1"/>
  </mergeCells>
  <phoneticPr fontId="0" type="noConversion"/>
  <conditionalFormatting sqref="K2">
    <cfRule type="cellIs" dxfId="26" priority="13" stopIfTrue="1" operator="equal">
      <formula>"Faible"</formula>
    </cfRule>
    <cfRule type="cellIs" dxfId="25" priority="14" stopIfTrue="1" operator="equal">
      <formula>"FORT"</formula>
    </cfRule>
    <cfRule type="cellIs" dxfId="24" priority="15" stopIfTrue="1" operator="equal">
      <formula>"Modéré"</formula>
    </cfRule>
  </conditionalFormatting>
  <conditionalFormatting sqref="F2 H2">
    <cfRule type="cellIs" dxfId="23" priority="16" stopIfTrue="1" operator="equal">
      <formula>"FORT"</formula>
    </cfRule>
    <cfRule type="cellIs" dxfId="22" priority="17" stopIfTrue="1" operator="equal">
      <formula>"Faible"</formula>
    </cfRule>
    <cfRule type="cellIs" dxfId="21" priority="18" stopIfTrue="1" operator="equal">
      <formula>"Modéré"</formula>
    </cfRule>
  </conditionalFormatting>
  <conditionalFormatting sqref="G2">
    <cfRule type="cellIs" dxfId="20" priority="19" stopIfTrue="1" operator="equal">
      <formula>"ELEVEE"</formula>
    </cfRule>
    <cfRule type="cellIs" dxfId="19" priority="20" stopIfTrue="1" operator="equal">
      <formula>"Faible"</formula>
    </cfRule>
    <cfRule type="cellIs" dxfId="18" priority="21" stopIfTrue="1" operator="equal">
      <formula>"Modérée"</formula>
    </cfRule>
  </conditionalFormatting>
  <conditionalFormatting sqref="F3:F13 H3:H13 K3:K13">
    <cfRule type="cellIs" dxfId="17" priority="22" stopIfTrue="1" operator="equal">
      <formula>"FORT"</formula>
    </cfRule>
    <cfRule type="cellIs" dxfId="16" priority="23" stopIfTrue="1" operator="equal">
      <formula>"Modéré"</formula>
    </cfRule>
    <cfRule type="cellIs" dxfId="15" priority="24" stopIfTrue="1" operator="equal">
      <formula>"Faible"</formula>
    </cfRule>
  </conditionalFormatting>
  <conditionalFormatting sqref="G3:G13">
    <cfRule type="cellIs" dxfId="14" priority="25" stopIfTrue="1" operator="equal">
      <formula>"ELEVEE"</formula>
    </cfRule>
    <cfRule type="cellIs" dxfId="13" priority="26" stopIfTrue="1" operator="equal">
      <formula>"Modérée"</formula>
    </cfRule>
    <cfRule type="cellIs" dxfId="12" priority="27" stopIfTrue="1" operator="equal">
      <formula>"Faible"</formula>
    </cfRule>
  </conditionalFormatting>
  <conditionalFormatting sqref="K1:K2">
    <cfRule type="cellIs" dxfId="11" priority="10" stopIfTrue="1" operator="equal">
      <formula>"Faible"</formula>
    </cfRule>
    <cfRule type="cellIs" dxfId="10" priority="11" stopIfTrue="1" operator="equal">
      <formula>"FORT"</formula>
    </cfRule>
    <cfRule type="cellIs" dxfId="9" priority="12" stopIfTrue="1" operator="equal">
      <formula>"Modéré"</formula>
    </cfRule>
  </conditionalFormatting>
  <conditionalFormatting sqref="F2 H2">
    <cfRule type="cellIs" dxfId="8" priority="7" stopIfTrue="1" operator="equal">
      <formula>"FORT"</formula>
    </cfRule>
    <cfRule type="cellIs" dxfId="7" priority="8" stopIfTrue="1" operator="equal">
      <formula>"Faible"</formula>
    </cfRule>
    <cfRule type="cellIs" dxfId="6" priority="9" stopIfTrue="1" operator="equal">
      <formula>"Modéré"</formula>
    </cfRule>
  </conditionalFormatting>
  <conditionalFormatting sqref="G2">
    <cfRule type="cellIs" dxfId="5" priority="4" stopIfTrue="1" operator="equal">
      <formula>"ELEVEE"</formula>
    </cfRule>
    <cfRule type="cellIs" dxfId="4" priority="5" stopIfTrue="1" operator="equal">
      <formula>"Faible"</formula>
    </cfRule>
    <cfRule type="cellIs" dxfId="3" priority="6" stopIfTrue="1" operator="equal">
      <formula>"Modérée"</formula>
    </cfRule>
  </conditionalFormatting>
  <conditionalFormatting sqref="P3:X81">
    <cfRule type="cellIs" dxfId="2" priority="1" stopIfTrue="1" operator="between">
      <formula>2.5</formula>
      <formula>3</formula>
    </cfRule>
    <cfRule type="cellIs" dxfId="1" priority="2" stopIfTrue="1" operator="between">
      <formula>1.5</formula>
      <formula>2.49</formula>
    </cfRule>
    <cfRule type="cellIs" dxfId="0" priority="3" stopIfTrue="1" operator="between">
      <formula>0.1</formula>
      <formula>1.49</formula>
    </cfRule>
  </conditionalFormatting>
  <dataValidations count="1">
    <dataValidation type="list" allowBlank="1" showInputMessage="1" showErrorMessage="1" sqref="O3:O81">
      <formula1>CYCLES</formula1>
    </dataValidation>
  </dataValidations>
  <printOptions horizontalCentered="1"/>
  <pageMargins left="0.23622047244094491" right="0.15748031496062992" top="0.5" bottom="0.55118110236220474" header="0.15748031496062992" footer="0.31496062992125984"/>
  <pageSetup paperSize="8" scale="72" fitToWidth="2" orientation="landscape" r:id="rId1"/>
  <headerFooter alignWithMargins="0">
    <oddHeader>&amp;A</oddHeader>
    <oddFooter>&amp;CTableau des process V2.xls</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Synthèse</vt:lpstr>
      <vt:lpstr>Process Map</vt:lpstr>
      <vt:lpstr>Manager</vt:lpstr>
      <vt:lpstr>Vendre des VN</vt:lpstr>
      <vt:lpstr>Vendre des PDR</vt:lpstr>
      <vt:lpstr>Vendre des VO</vt:lpstr>
      <vt:lpstr>Vendre des réparations</vt:lpstr>
      <vt:lpstr>CYCLES</vt:lpstr>
      <vt:lpstr>Manager!Impression_des_titres</vt:lpstr>
      <vt:lpstr>'Vendre des PDR'!Impression_des_titres</vt:lpstr>
      <vt:lpstr>'Vendre des réparations'!Impression_des_titres</vt:lpstr>
      <vt:lpstr>'Vendre des VN'!Impression_des_titres</vt:lpstr>
      <vt:lpstr>'Vendre des VO'!Impression_des_titres</vt:lpstr>
      <vt:lpstr>Manager!Zone_d_impression</vt:lpstr>
      <vt:lpstr>Notice!Zone_d_impression</vt:lpstr>
      <vt:lpstr>'Process Map'!Zone_d_impression</vt:lpstr>
      <vt:lpstr>'Vendre des PDR'!Zone_d_impression</vt:lpstr>
      <vt:lpstr>'Vendre des réparations'!Zone_d_impression</vt:lpstr>
      <vt:lpstr>'Vendre des VN'!Zone_d_impression</vt:lpstr>
      <vt:lpstr>'Vendre des VO'!Zone_d_impression</vt:lpstr>
    </vt:vector>
  </TitlesOfParts>
  <Company>Ernst &amp; Young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Ernst &amp; Young</dc:creator>
  <cp:lastModifiedBy>Michel RIBOLLET</cp:lastModifiedBy>
  <cp:lastPrinted>2003-11-20T10:10:50Z</cp:lastPrinted>
  <dcterms:created xsi:type="dcterms:W3CDTF">1999-04-07T10:02:33Z</dcterms:created>
  <dcterms:modified xsi:type="dcterms:W3CDTF">2009-01-21T17:04:47Z</dcterms:modified>
</cp:coreProperties>
</file>